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9872" windowHeight="7716" activeTab="2"/>
  </bookViews>
  <sheets>
    <sheet name="1 01 KL" sheetId="1" r:id="rId1"/>
    <sheet name="1 01 Rek" sheetId="2" r:id="rId2"/>
    <sheet name="1 01 Pol" sheetId="3" r:id="rId3"/>
  </sheets>
  <definedNames>
    <definedName name="_xlnm.Print_Titles" localSheetId="2">'1 01 Pol'!$1:$6</definedName>
    <definedName name="_xlnm.Print_Titles" localSheetId="1">'1 01 Rek'!$1:$6</definedName>
    <definedName name="_xlnm.Print_Area" localSheetId="0">'1 01 KL'!$A$1:$G$45</definedName>
    <definedName name="_xlnm.Print_Area" localSheetId="2">'1 01 Pol'!$A$1:$K$84</definedName>
    <definedName name="_xlnm.Print_Area" localSheetId="1">'1 01 Rek'!$A$1:$I$26</definedName>
    <definedName name="solver_lin" localSheetId="2" hidden="1">0</definedName>
    <definedName name="solver_num" localSheetId="2" hidden="1">0</definedName>
    <definedName name="solver_opt" localSheetId="2" hidden="1">'1 01 Pol'!#REF!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<sst xmlns="http://schemas.openxmlformats.org/spreadsheetml/2006/main" count="343" uniqueCount="246">
  <si>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</si>
  <si>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</si>
  <si>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</si>
  <si>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</si>
  <si>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</si>
  <si>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</si>
  <si>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</si>
  <si>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</si>
  <si>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</si>
  <si>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</si>
  <si>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</si>
  <si>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</si>
  <si>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</si>
  <si>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</si>
  <si>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</si>
  <si>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</si>
  <si>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</si>
  <si>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</si>
  <si>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</si>
  <si>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</si>
  <si>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</si>
  <si>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</si>
  <si>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</si>
  <si>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</si>
  <si>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</si>
  <si>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</si>
  <si>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</si>
  <si>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</si>
  <si>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</si>
  <si>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</si>
  <si>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</si>
  <si>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</si>
  <si>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</si>
  <si>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</si>
  <si>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</si>
  <si>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</si>
  <si>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</si>
  <si>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</si>
  <si>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</si>
  <si>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</si>
  <si>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</si>
  <si>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</si>
  <si>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</si>
  <si>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</si>
  <si>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</si>
  <si>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</si>
  <si>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</si>
  <si>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</si>
  <si>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</si>
  <si>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</si>
  <si>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</si>
  <si>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</si>
  <si>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</si>
  <si>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</si>
  <si>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</si>
  <si>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</si>
  <si>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</si>
  <si>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</si>
  <si>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</si>
  <si>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</si>
  <si>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</si>
  <si>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</si>
  <si>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</si>
  <si>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</si>
  <si>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</si>
  <si>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</si>
  <si>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</si>
  <si>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</si>
  <si>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</si>
  <si>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</si>
  <si>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</si>
  <si>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</si>
  <si>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</si>
  <si>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</si>
  <si>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</si>
  <si>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</si>
  <si>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</si>
  <si>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</si>
  <si>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</si>
  <si>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</si>
  <si>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130702</t>
  </si>
  <si>
    <t>Větev v místě stáv. vedení - modrá</t>
  </si>
  <si>
    <t>1 Větev v místě stáv. vedení - modrá</t>
  </si>
  <si>
    <t>01</t>
  </si>
  <si>
    <t>00010</t>
  </si>
  <si>
    <t>Ostatní náklady</t>
  </si>
  <si>
    <t>00010 Ostatní náklady</t>
  </si>
  <si>
    <t xml:space="preserve">Vyhotovení dokumentace skutečného provedení stavby </t>
  </si>
  <si>
    <t>kpl</t>
  </si>
  <si>
    <t>2</t>
  </si>
  <si>
    <t xml:space="preserve">Vytýčení stáv sítí+geodet. zaměření nového vedení </t>
  </si>
  <si>
    <t>00020</t>
  </si>
  <si>
    <t>Vedlejší náklady</t>
  </si>
  <si>
    <t>00020 Vedlejší náklady</t>
  </si>
  <si>
    <t>3</t>
  </si>
  <si>
    <t>Zařízení staveniště stav. buňka,připojení vody,EI,odvodnění stav apod.</t>
  </si>
  <si>
    <t>4</t>
  </si>
  <si>
    <t>Zabezpečení staveniště proti vstupu cizích osob zábory</t>
  </si>
  <si>
    <t>5</t>
  </si>
  <si>
    <t xml:space="preserve">DIO </t>
  </si>
  <si>
    <t>1 Zemní práce</t>
  </si>
  <si>
    <t>113106231R00</t>
  </si>
  <si>
    <t>Rozebrání dlažeb ze zámkové dlažby v kamenivu vč. uložení pro zpětné použití</t>
  </si>
  <si>
    <t>m2</t>
  </si>
  <si>
    <t>113107121R00</t>
  </si>
  <si>
    <t xml:space="preserve">Odstranění podkladu pl. 200 m2,kam.drcené tl.10 cm </t>
  </si>
  <si>
    <t>113107122R00</t>
  </si>
  <si>
    <t xml:space="preserve">Odstranění podkladu pl. 200 m2,kam.drcené tl.20 cm </t>
  </si>
  <si>
    <t>113107143R00</t>
  </si>
  <si>
    <t xml:space="preserve">Odstranění podkladu pl.do 200 m2, živice tl. 15 cm </t>
  </si>
  <si>
    <t>113202111R00</t>
  </si>
  <si>
    <t>Vytrhání obrub z krajníků nebo obrubníků stojatých vč. uložení pro zpětné použití</t>
  </si>
  <si>
    <t>m</t>
  </si>
  <si>
    <t>115101202R00</t>
  </si>
  <si>
    <t xml:space="preserve">Čerpání vody na výšku do 10 m, přítok 500 - 1000 l </t>
  </si>
  <si>
    <t>h</t>
  </si>
  <si>
    <t>115101301R00</t>
  </si>
  <si>
    <t xml:space="preserve">Pohotovost čerp.soupravy, výška 10 m, přítok 500 l </t>
  </si>
  <si>
    <t>den</t>
  </si>
  <si>
    <t>120001101R00</t>
  </si>
  <si>
    <t>Příplatek za ztížení vykopávky v blízkosti vedení stromů a objektů</t>
  </si>
  <si>
    <t>m3</t>
  </si>
  <si>
    <t>121101103R00</t>
  </si>
  <si>
    <t xml:space="preserve">Sejmutí ornice s přemístěním přes 100 do 250 m </t>
  </si>
  <si>
    <t>132201202R00</t>
  </si>
  <si>
    <t xml:space="preserve">Hloubení rýh šířky do 200 cm v hor.3 do 1000 m3 </t>
  </si>
  <si>
    <t>132201209R00</t>
  </si>
  <si>
    <t xml:space="preserve">Příplatek za lepivost - hloubení rýh 200cm v hor.3 </t>
  </si>
  <si>
    <t>151101101R00</t>
  </si>
  <si>
    <t xml:space="preserve">Pažení a rozepření stěn rýh - příložné - hl. do 2m </t>
  </si>
  <si>
    <t>151101102R00</t>
  </si>
  <si>
    <t xml:space="preserve">Pažení a rozepření stěn rýh - příložné - hl. do 4m </t>
  </si>
  <si>
    <t>151101111R00</t>
  </si>
  <si>
    <t xml:space="preserve">Odstranění pažení stěn rýh - příložné - hl. do 2 m </t>
  </si>
  <si>
    <t>151101112R00</t>
  </si>
  <si>
    <t xml:space="preserve">Odstranění pažení stěn rýh - příložné - hl. do 4 m </t>
  </si>
  <si>
    <t>161101101R00</t>
  </si>
  <si>
    <t xml:space="preserve">Svislé přemístění výkopku z hor.1-4 do 2,5 m </t>
  </si>
  <si>
    <t>162207112R00</t>
  </si>
  <si>
    <t>Vodorovné přemístění výkopku hor. 1-4 do 100 m zpětné zásypy</t>
  </si>
  <si>
    <t>162301102R00</t>
  </si>
  <si>
    <t>Vodorovné přemístění výkopku z hor.1-4 do 1000 m chybějící zemina pro zásypy(z ostatních větví)</t>
  </si>
  <si>
    <t>167101102R00</t>
  </si>
  <si>
    <t xml:space="preserve">Nakládání výkopku z hor.1-4 v množství nad 100 m3 </t>
  </si>
  <si>
    <t>171201201R00</t>
  </si>
  <si>
    <t>Uložení sypaniny na skl.-modelace na výšku přes 2m meziskládka pro zpět. zásypy</t>
  </si>
  <si>
    <t>174101101R00</t>
  </si>
  <si>
    <t xml:space="preserve">Zásyp jam, rýh, šachet se zhutněním </t>
  </si>
  <si>
    <t>175101101R00</t>
  </si>
  <si>
    <t xml:space="preserve">Obsyp potrubí bez prohození sypaniny </t>
  </si>
  <si>
    <t>180402111R00</t>
  </si>
  <si>
    <t xml:space="preserve">Založení trávníku parkového výsevem v rovině </t>
  </si>
  <si>
    <t>181101102R00</t>
  </si>
  <si>
    <t xml:space="preserve">Úprava pláně v zářezech v hor. 1-4, se zhutněním </t>
  </si>
  <si>
    <t>181301102R00</t>
  </si>
  <si>
    <t xml:space="preserve">Rozprostření ornice, rovina, tl. 10-15 cm,do 500m2 </t>
  </si>
  <si>
    <t>162207111R00</t>
  </si>
  <si>
    <t>Vodorovné přemístění výkopku hor. 1-4 do 100 m zpětný návoz ornice</t>
  </si>
  <si>
    <t>Nakládání výkopku z hor.1-4 v množství nad 100 m3 ornice</t>
  </si>
  <si>
    <t>00572410</t>
  </si>
  <si>
    <t>Směs travní parková II. mírná zátěž PROFI</t>
  </si>
  <si>
    <t>kg</t>
  </si>
  <si>
    <t>58337320</t>
  </si>
  <si>
    <t>Štěrkopísek frakce 0-8 C</t>
  </si>
  <si>
    <t>T</t>
  </si>
  <si>
    <t>Komunikace</t>
  </si>
  <si>
    <t>5 Komunikace</t>
  </si>
  <si>
    <t>564851111R00</t>
  </si>
  <si>
    <t>Podklad ze štěrkodrti po zhutnění tloušťky 15 cm MKZ</t>
  </si>
  <si>
    <t>564861111R00</t>
  </si>
  <si>
    <t xml:space="preserve">Podklad ze štěrkodrti po zhutnění tloušťky 20 cm </t>
  </si>
  <si>
    <t>577141112RT3</t>
  </si>
  <si>
    <t>Beton asfalt. ACO 11 S,nebo ACO 16,do 3 m, tl.5 cm plochy 101-200 m2</t>
  </si>
  <si>
    <t>577144311U00</t>
  </si>
  <si>
    <t xml:space="preserve">Asf beton ABS III tl 50mm do 3m </t>
  </si>
  <si>
    <t>596215021R00</t>
  </si>
  <si>
    <t>Kladení zámkové dlažby tl. 6 cm do drtě tl. 4 cm mat. z dmtž</t>
  </si>
  <si>
    <t>89</t>
  </si>
  <si>
    <t>Ostatní konstrukce na trubním vedení</t>
  </si>
  <si>
    <t>89 Ostatní konstrukce na trubním vedení</t>
  </si>
  <si>
    <t>273356021R00</t>
  </si>
  <si>
    <t xml:space="preserve">Bednění základových desek,plochy rovinné, zřízení </t>
  </si>
  <si>
    <t>273356022R00</t>
  </si>
  <si>
    <t xml:space="preserve">Bednění základových desek,plochy rovinné,odbednění </t>
  </si>
  <si>
    <t>274272140RT4</t>
  </si>
  <si>
    <t>Zdivo základové z bednicích tvárnic, tl. 30 cm výplň tvárnic betonem C 30/37 vč. výztuže</t>
  </si>
  <si>
    <t>311271126R00</t>
  </si>
  <si>
    <t xml:space="preserve">Zdivo nosné z cihel betonových na maltu MC 10 </t>
  </si>
  <si>
    <t>411321515R00</t>
  </si>
  <si>
    <t xml:space="preserve">Stropy deskové ze železobetonu C 30/37 </t>
  </si>
  <si>
    <t>411351101RT4</t>
  </si>
  <si>
    <t>Bednění stropů deskových, bednění vlastní -zřízení systémové, včetně podepření, tl. stropu 24 cm</t>
  </si>
  <si>
    <t>411351102R00</t>
  </si>
  <si>
    <t xml:space="preserve">Bednění stropů deskových, vlastní - odstranění </t>
  </si>
  <si>
    <t>631312411R00</t>
  </si>
  <si>
    <t xml:space="preserve">Mazanina betonová tl. 5 - 8 cm C 8/10 </t>
  </si>
  <si>
    <t>631315711R00</t>
  </si>
  <si>
    <t xml:space="preserve">Mazanina betonová tl. 12 - 24 cm C 25/30 </t>
  </si>
  <si>
    <t>631319175R00</t>
  </si>
  <si>
    <t xml:space="preserve">Příplatek za stržení povrchu mazaniny tl. 24 cm </t>
  </si>
  <si>
    <t>631361921RT4</t>
  </si>
  <si>
    <t>Výztuž mazanin svařovanou sítí z drátů tažených svařovaná síť - drát 6,0 mm, oka 100/100 mm</t>
  </si>
  <si>
    <t>t</t>
  </si>
  <si>
    <t>631361921RT8</t>
  </si>
  <si>
    <t>Výztuž mazanin svařovanou sítí z drátů tažených svařovaná síť - drát 8,0 mm, oka 100/100 mm</t>
  </si>
  <si>
    <t>899102111RT2</t>
  </si>
  <si>
    <t>Osazení poklopu s rámem do 100 kg včetně dodávky poklopu lit. s rámem 600 x 600</t>
  </si>
  <si>
    <t>kus</t>
  </si>
  <si>
    <t>931994111U00</t>
  </si>
  <si>
    <t xml:space="preserve">Těs styč spára bobt profil swell </t>
  </si>
  <si>
    <t>91</t>
  </si>
  <si>
    <t>Doplňující konstrukce práce pozemních komunikací</t>
  </si>
  <si>
    <t>91 Doplňující konstrukce práce pozemních komunikací</t>
  </si>
  <si>
    <t>917461111R00</t>
  </si>
  <si>
    <t>Osazení stoj.obrubníků, s opěrou, lože z BP 12,5 mat. z dmtž</t>
  </si>
  <si>
    <t>919735113R00</t>
  </si>
  <si>
    <t xml:space="preserve">Řezání stávajícího živičného krytu tl. 10 - 15 cm </t>
  </si>
  <si>
    <t>96</t>
  </si>
  <si>
    <t>Bourání konstrukcí</t>
  </si>
  <si>
    <t>96 Bourání konstrukcí</t>
  </si>
  <si>
    <t>960111221R00</t>
  </si>
  <si>
    <t xml:space="preserve">Bourání konstrukcí z dílců prefa. betonových a ŽB </t>
  </si>
  <si>
    <t>96001</t>
  </si>
  <si>
    <t>Ubourání části zídky v místě vedení +zpětné vyspravení</t>
  </si>
  <si>
    <t>96002</t>
  </si>
  <si>
    <t>Vybourání nového prostupu do kotelny vč. nutných stav. úprav a zazdívek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</si>
  <si>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</si>
  <si>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</si>
  <si>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</si>
  <si>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</si>
  <si>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979990001R00</t>
  </si>
  <si>
    <t xml:space="preserve">Poplatek za skládku stavební suti </t>
  </si>
  <si>
    <t>99</t>
  </si>
  <si>
    <t>Staveništní přesun hmot</t>
  </si>
  <si>
    <t>99 Staveništní přesun hmot</t>
  </si>
  <si>
    <t>998276101R00</t>
  </si>
  <si>
    <t xml:space="preserve">Přesun hmot, trubní vedení plastová, otevř. výkop </t>
  </si>
  <si>
    <t>Ztížené výrobní podmínky</t>
  </si>
  <si>
    <t>Zařízení staveniště</t>
  </si>
  <si>
    <t>Provoz investora</t>
  </si>
  <si>
    <t>Kompletační činnost (IČD)</t>
  </si>
  <si>
    <t>DIO</t>
  </si>
  <si>
    <t>Nabídkový rozpočet musí obsahovat všechny vedlejší a ostatní náklady spojené s realizací stavby.</t>
  </si>
  <si>
    <t>dle výběru investora</t>
  </si>
  <si>
    <t>Oprava sítě CZT-větev záp Bystřice u B</t>
  </si>
  <si>
    <t>130702 Oprava sítě CZT-větev záp Bystřice u 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</si>
</sst>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\ &quot;Kč&quot;"/>
    <numFmt numFmtId="167" formatCode="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7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49" fontId="5" fillId="33" borderId="13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centerContinuous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7" fillId="0" borderId="16" xfId="0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49" fontId="7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7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7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Continuous"/>
    </xf>
    <xf numFmtId="0" fontId="7" fillId="33" borderId="30" xfId="0" applyFont="1" applyFill="1" applyBorder="1" applyAlignment="1">
      <alignment horizontal="centerContinuous"/>
    </xf>
    <xf numFmtId="0" fontId="2" fillId="33" borderId="30" xfId="0" applyFont="1" applyFill="1" applyBorder="1" applyAlignment="1">
      <alignment horizontal="centerContinuous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 shrinkToFit="1"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64" fontId="2" fillId="0" borderId="48" xfId="0" applyNumberFormat="1" applyFont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7" xfId="0" applyNumberFormat="1" applyFont="1" applyBorder="1" applyAlignment="1">
      <alignment horizontal="right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justify"/>
    </xf>
    <xf numFmtId="49" fontId="7" fillId="0" borderId="49" xfId="46" applyNumberFormat="1" applyFont="1" applyBorder="1">
      <alignment/>
      <protection/>
    </xf>
    <xf numFmtId="49" fontId="2" fillId="0" borderId="49" xfId="46" applyNumberFormat="1" applyFont="1" applyBorder="1">
      <alignment/>
      <protection/>
    </xf>
    <xf numFmtId="49" fontId="2" fillId="0" borderId="49" xfId="46" applyNumberFormat="1" applyFont="1" applyBorder="1" applyAlignment="1">
      <alignment horizontal="right"/>
      <protection/>
    </xf>
    <xf numFmtId="0" fontId="2" fillId="0" borderId="50" xfId="46" applyFont="1" applyBorder="1">
      <alignment/>
      <protection/>
    </xf>
    <xf numFmtId="49" fontId="2" fillId="0" borderId="49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/>
    </xf>
    <xf numFmtId="49" fontId="7" fillId="0" borderId="52" xfId="46" applyNumberFormat="1" applyFont="1" applyBorder="1">
      <alignment/>
      <protection/>
    </xf>
    <xf numFmtId="49" fontId="2" fillId="0" borderId="52" xfId="46" applyNumberFormat="1" applyFont="1" applyBorder="1">
      <alignment/>
      <protection/>
    </xf>
    <xf numFmtId="49" fontId="2" fillId="0" borderId="52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7" fillId="33" borderId="29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3" fontId="2" fillId="0" borderId="43" xfId="0" applyNumberFormat="1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7" fillId="33" borderId="54" xfId="0" applyNumberFormat="1" applyFont="1" applyFill="1" applyBorder="1" applyAlignment="1">
      <alignment/>
    </xf>
    <xf numFmtId="3" fontId="7" fillId="33" borderId="55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1" xfId="0" applyFont="1" applyFill="1" applyBorder="1" applyAlignment="1">
      <alignment/>
    </xf>
    <xf numFmtId="0" fontId="7" fillId="33" borderId="56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2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4" fontId="2" fillId="33" borderId="57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2" fillId="0" borderId="49" xfId="46" applyFont="1" applyBorder="1">
      <alignment/>
      <protection/>
    </xf>
    <xf numFmtId="0" fontId="4" fillId="0" borderId="50" xfId="46" applyFont="1" applyBorder="1" applyAlignment="1">
      <alignment horizontal="right"/>
      <protection/>
    </xf>
    <xf numFmtId="49" fontId="2" fillId="0" borderId="49" xfId="46" applyNumberFormat="1" applyFont="1" applyBorder="1" applyAlignment="1">
      <alignment horizontal="left"/>
      <protection/>
    </xf>
    <xf numFmtId="0" fontId="2" fillId="0" borderId="51" xfId="46" applyFont="1" applyBorder="1">
      <alignment/>
      <protection/>
    </xf>
    <xf numFmtId="0" fontId="2" fillId="0" borderId="52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9" xfId="46" applyNumberFormat="1" applyFont="1" applyFill="1" applyBorder="1">
      <alignment/>
      <protection/>
    </xf>
    <xf numFmtId="0" fontId="4" fillId="33" borderId="17" xfId="46" applyFont="1" applyFill="1" applyBorder="1" applyAlignment="1">
      <alignment horizontal="center"/>
      <protection/>
    </xf>
    <xf numFmtId="0" fontId="4" fillId="33" borderId="17" xfId="46" applyNumberFormat="1" applyFont="1" applyFill="1" applyBorder="1" applyAlignment="1">
      <alignment horizontal="center"/>
      <protection/>
    </xf>
    <xf numFmtId="0" fontId="4" fillId="33" borderId="19" xfId="46" applyFont="1" applyFill="1" applyBorder="1" applyAlignment="1">
      <alignment horizontal="center"/>
      <protection/>
    </xf>
    <xf numFmtId="0" fontId="4" fillId="33" borderId="19" xfId="46" applyFont="1" applyFill="1" applyBorder="1" applyAlignment="1">
      <alignment horizontal="center" wrapText="1"/>
      <protection/>
    </xf>
    <xf numFmtId="0" fontId="7" fillId="0" borderId="58" xfId="46" applyFont="1" applyBorder="1" applyAlignment="1">
      <alignment horizontal="center"/>
      <protection/>
    </xf>
    <xf numFmtId="49" fontId="7" fillId="0" borderId="58" xfId="46" applyNumberFormat="1" applyFont="1" applyBorder="1" applyAlignment="1">
      <alignment horizontal="left"/>
      <protection/>
    </xf>
    <xf numFmtId="0" fontId="7" fillId="0" borderId="59" xfId="46" applyFont="1" applyBorder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8" xfId="46" applyNumberFormat="1" applyFont="1" applyBorder="1" applyAlignment="1">
      <alignment horizontal="right"/>
      <protection/>
    </xf>
    <xf numFmtId="0" fontId="2" fillId="0" borderId="17" xfId="46" applyNumberFormat="1" applyFont="1" applyBorder="1">
      <alignment/>
      <protection/>
    </xf>
    <xf numFmtId="0" fontId="2" fillId="0" borderId="60" xfId="46" applyNumberFormat="1" applyFont="1" applyFill="1" applyBorder="1">
      <alignment/>
      <protection/>
    </xf>
    <xf numFmtId="0" fontId="2" fillId="0" borderId="48" xfId="46" applyNumberFormat="1" applyFont="1" applyFill="1" applyBorder="1">
      <alignment/>
      <protection/>
    </xf>
    <xf numFmtId="0" fontId="2" fillId="0" borderId="60" xfId="46" applyFont="1" applyFill="1" applyBorder="1">
      <alignment/>
      <protection/>
    </xf>
    <xf numFmtId="0" fontId="2" fillId="0" borderId="48" xfId="46" applyFont="1" applyFill="1" applyBorder="1">
      <alignment/>
      <protection/>
    </xf>
    <xf numFmtId="0" fontId="12" fillId="0" borderId="0" xfId="46" applyFont="1">
      <alignment/>
      <protection/>
    </xf>
    <xf numFmtId="0" fontId="8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vertical="top"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167" fontId="8" fillId="0" borderId="61" xfId="46" applyNumberFormat="1" applyFont="1" applyBorder="1">
      <alignment/>
      <protection/>
    </xf>
    <xf numFmtId="4" fontId="8" fillId="0" borderId="48" xfId="46" applyNumberFormat="1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19" xfId="46" applyFont="1" applyFill="1" applyBorder="1" applyAlignment="1">
      <alignment horizontal="center"/>
      <protection/>
    </xf>
    <xf numFmtId="49" fontId="13" fillId="33" borderId="19" xfId="46" applyNumberFormat="1" applyFont="1" applyFill="1" applyBorder="1" applyAlignment="1">
      <alignment horizontal="left"/>
      <protection/>
    </xf>
    <xf numFmtId="0" fontId="13" fillId="33" borderId="59" xfId="46" applyFont="1" applyFill="1" applyBorder="1">
      <alignment/>
      <protection/>
    </xf>
    <xf numFmtId="0" fontId="2" fillId="33" borderId="18" xfId="46" applyFont="1" applyFill="1" applyBorder="1" applyAlignment="1">
      <alignment horizontal="center"/>
      <protection/>
    </xf>
    <xf numFmtId="4" fontId="2" fillId="33" borderId="18" xfId="46" applyNumberFormat="1" applyFont="1" applyFill="1" applyBorder="1" applyAlignment="1">
      <alignment horizontal="right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7" fillId="33" borderId="19" xfId="46" applyNumberFormat="1" applyFont="1" applyFill="1" applyBorder="1">
      <alignment/>
      <protection/>
    </xf>
    <xf numFmtId="0" fontId="2" fillId="33" borderId="18" xfId="46" applyFont="1" applyFill="1" applyBorder="1">
      <alignment/>
      <protection/>
    </xf>
    <xf numFmtId="4" fontId="7" fillId="33" borderId="17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0" fontId="2" fillId="0" borderId="37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6" fontId="2" fillId="0" borderId="59" xfId="0" applyNumberFormat="1" applyFont="1" applyBorder="1" applyAlignment="1">
      <alignment horizontal="right" indent="2"/>
    </xf>
    <xf numFmtId="166" fontId="2" fillId="0" borderId="24" xfId="0" applyNumberFormat="1" applyFont="1" applyBorder="1" applyAlignment="1">
      <alignment horizontal="right" indent="2"/>
    </xf>
    <xf numFmtId="166" fontId="6" fillId="33" borderId="63" xfId="0" applyNumberFormat="1" applyFont="1" applyFill="1" applyBorder="1" applyAlignment="1">
      <alignment horizontal="right" indent="2"/>
    </xf>
    <xf numFmtId="166" fontId="6" fillId="33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2" fillId="0" borderId="64" xfId="46" applyFont="1" applyBorder="1" applyAlignment="1">
      <alignment horizontal="center"/>
      <protection/>
    </xf>
    <xf numFmtId="0" fontId="2" fillId="0" borderId="65" xfId="46" applyFont="1" applyBorder="1" applyAlignment="1">
      <alignment horizontal="center"/>
      <protection/>
    </xf>
    <xf numFmtId="0" fontId="2" fillId="0" borderId="66" xfId="46" applyFont="1" applyBorder="1" applyAlignment="1">
      <alignment horizontal="center"/>
      <protection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left"/>
      <protection/>
    </xf>
    <xf numFmtId="0" fontId="2" fillId="0" borderId="52" xfId="46" applyFont="1" applyBorder="1" applyAlignment="1">
      <alignment horizontal="left"/>
      <protection/>
    </xf>
    <xf numFmtId="0" fontId="2" fillId="0" borderId="69" xfId="46" applyFont="1" applyBorder="1" applyAlignment="1">
      <alignment horizontal="left"/>
      <protection/>
    </xf>
    <xf numFmtId="3" fontId="7" fillId="33" borderId="38" xfId="0" applyNumberFormat="1" applyFont="1" applyFill="1" applyBorder="1" applyAlignment="1">
      <alignment horizontal="right"/>
    </xf>
    <xf numFmtId="3" fontId="7" fillId="33" borderId="57" xfId="0" applyNumberFormat="1" applyFont="1" applyFill="1" applyBorder="1" applyAlignment="1">
      <alignment horizontal="right"/>
    </xf>
    <xf numFmtId="0" fontId="9" fillId="0" borderId="0" xfId="46" applyFont="1" applyAlignment="1">
      <alignment horizontal="center"/>
      <protection/>
    </xf>
    <xf numFmtId="49" fontId="2" fillId="0" borderId="66" xfId="46" applyNumberFormat="1" applyFont="1" applyBorder="1" applyAlignment="1">
      <alignment horizontal="center"/>
      <protection/>
    </xf>
    <xf numFmtId="0" fontId="2" fillId="0" borderId="68" xfId="46" applyFont="1" applyBorder="1" applyAlignment="1">
      <alignment horizontal="center" shrinkToFit="1"/>
      <protection/>
    </xf>
    <xf numFmtId="0" fontId="2" fillId="0" borderId="52" xfId="46" applyFont="1" applyBorder="1" applyAlignment="1">
      <alignment horizontal="center" shrinkToFit="1"/>
      <protection/>
    </xf>
    <xf numFmtId="0" fontId="2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12" sqref="C12:E12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6" t="s">
        <v>78</v>
      </c>
      <c r="B1" s="7"/>
      <c r="C1" s="7"/>
      <c r="D1" s="7"/>
      <c r="E1" s="7"/>
      <c r="F1" s="7"/>
      <c r="G1" s="7"/>
    </row>
    <row r="2" spans="1:7" ht="12.75" customHeight="1">
      <c r="A2" s="8" t="s">
        <v>9</v>
      </c>
      <c r="B2" s="9"/>
      <c r="C2" s="10" t="s">
        <v>83</v>
      </c>
      <c r="D2" s="10" t="s">
        <v>81</v>
      </c>
      <c r="E2" s="11"/>
      <c r="F2" s="12" t="s">
        <v>10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11</v>
      </c>
      <c r="B4" s="15"/>
      <c r="C4" s="16"/>
      <c r="D4" s="16"/>
      <c r="E4" s="17"/>
      <c r="F4" s="18" t="s">
        <v>12</v>
      </c>
      <c r="G4" s="21"/>
    </row>
    <row r="5" spans="1:7" ht="12.75" customHeight="1">
      <c r="A5" s="22" t="s">
        <v>75</v>
      </c>
      <c r="B5" s="23"/>
      <c r="C5" s="24" t="s">
        <v>81</v>
      </c>
      <c r="D5" s="25"/>
      <c r="E5" s="23"/>
      <c r="F5" s="18" t="s">
        <v>13</v>
      </c>
      <c r="G5" s="19"/>
    </row>
    <row r="6" spans="1:15" ht="12.75" customHeight="1">
      <c r="A6" s="20" t="s">
        <v>14</v>
      </c>
      <c r="B6" s="15"/>
      <c r="C6" s="16"/>
      <c r="D6" s="16"/>
      <c r="E6" s="17"/>
      <c r="F6" s="26" t="s">
        <v>15</v>
      </c>
      <c r="G6" s="27"/>
      <c r="O6" s="28"/>
    </row>
    <row r="7" spans="1:7" ht="12.75" customHeight="1">
      <c r="A7" s="29" t="s">
        <v>80</v>
      </c>
      <c r="B7" s="30"/>
      <c r="C7" s="31" t="s">
        <v>244</v>
      </c>
      <c r="D7" s="32"/>
      <c r="E7" s="32"/>
      <c r="F7" s="33" t="s">
        <v>16</v>
      </c>
      <c r="G7" s="27">
        <f>IF(G6=0,,ROUND((F30+F32)/G6,1))</f>
        <v>0</v>
      </c>
    </row>
    <row r="8" spans="1:9" ht="12.75">
      <c r="A8" s="34" t="s">
        <v>17</v>
      </c>
      <c r="B8" s="18"/>
      <c r="C8" s="204"/>
      <c r="D8" s="204"/>
      <c r="E8" s="205"/>
      <c r="F8" s="35" t="s">
        <v>18</v>
      </c>
      <c r="G8" s="36"/>
      <c r="H8" s="37"/>
      <c r="I8" s="38"/>
    </row>
    <row r="9" spans="1:8" ht="12.75">
      <c r="A9" s="34" t="s">
        <v>19</v>
      </c>
      <c r="B9" s="18"/>
      <c r="C9" s="204"/>
      <c r="D9" s="204"/>
      <c r="E9" s="205"/>
      <c r="F9" s="18"/>
      <c r="G9" s="39"/>
      <c r="H9" s="40"/>
    </row>
    <row r="10" spans="1:8" ht="12.75">
      <c r="A10" s="34" t="s">
        <v>20</v>
      </c>
      <c r="B10" s="18"/>
      <c r="C10" s="204"/>
      <c r="D10" s="204"/>
      <c r="E10" s="204"/>
      <c r="F10" s="41"/>
      <c r="G10" s="42"/>
      <c r="H10" s="43"/>
    </row>
    <row r="11" spans="1:57" ht="13.5" customHeight="1">
      <c r="A11" s="34" t="s">
        <v>21</v>
      </c>
      <c r="B11" s="18"/>
      <c r="C11" s="204" t="s">
        <v>243</v>
      </c>
      <c r="D11" s="204"/>
      <c r="E11" s="204"/>
      <c r="F11" s="44" t="s">
        <v>22</v>
      </c>
      <c r="G11" s="45"/>
      <c r="H11" s="40"/>
      <c r="BA11" s="46"/>
      <c r="BB11" s="46"/>
      <c r="BC11" s="46"/>
      <c r="BD11" s="46"/>
      <c r="BE11" s="46"/>
    </row>
    <row r="12" spans="1:8" ht="12.75" customHeight="1">
      <c r="A12" s="47" t="s">
        <v>23</v>
      </c>
      <c r="B12" s="15"/>
      <c r="C12" s="206"/>
      <c r="D12" s="206"/>
      <c r="E12" s="206"/>
      <c r="F12" s="48" t="s">
        <v>24</v>
      </c>
      <c r="G12" s="49"/>
      <c r="H12" s="40"/>
    </row>
    <row r="13" spans="1:8" ht="28.5" customHeight="1" thickBot="1">
      <c r="A13" s="50" t="s">
        <v>25</v>
      </c>
      <c r="B13" s="51"/>
      <c r="C13" s="51"/>
      <c r="D13" s="51"/>
      <c r="E13" s="52"/>
      <c r="F13" s="52"/>
      <c r="G13" s="53"/>
      <c r="H13" s="40"/>
    </row>
    <row r="14" spans="1:7" ht="17.25" customHeight="1" thickBot="1">
      <c r="A14" s="54" t="s">
        <v>26</v>
      </c>
      <c r="B14" s="55"/>
      <c r="C14" s="56"/>
      <c r="D14" s="57" t="s">
        <v>27</v>
      </c>
      <c r="E14" s="58"/>
      <c r="F14" s="58"/>
      <c r="G14" s="56"/>
    </row>
    <row r="15" spans="1:7" ht="15.75" customHeight="1">
      <c r="A15" s="59"/>
      <c r="B15" s="60" t="s">
        <v>28</v>
      </c>
      <c r="C15" s="61">
        <f>'1 01 Rek'!E15</f>
        <v>0</v>
      </c>
      <c r="D15" s="62" t="str">
        <f>'1 01 Rek'!A20</f>
        <v>Ztížené výrobní podmínky</v>
      </c>
      <c r="E15" s="63"/>
      <c r="F15" s="64"/>
      <c r="G15" s="61">
        <f>'1 01 Rek'!I20</f>
        <v>0</v>
      </c>
    </row>
    <row r="16" spans="1:7" ht="15.75" customHeight="1">
      <c r="A16" s="59" t="s">
        <v>29</v>
      </c>
      <c r="B16" s="60" t="s">
        <v>30</v>
      </c>
      <c r="C16" s="61">
        <f>'1 01 Rek'!F15</f>
        <v>0</v>
      </c>
      <c r="D16" s="14" t="str">
        <f>'1 01 Rek'!A21</f>
        <v>Zařízení staveniště</v>
      </c>
      <c r="E16" s="65"/>
      <c r="F16" s="66"/>
      <c r="G16" s="61">
        <f>'1 01 Rek'!I21</f>
        <v>0</v>
      </c>
    </row>
    <row r="17" spans="1:7" ht="15.75" customHeight="1">
      <c r="A17" s="59" t="s">
        <v>31</v>
      </c>
      <c r="B17" s="60" t="s">
        <v>32</v>
      </c>
      <c r="C17" s="61">
        <f>'1 01 Rek'!H15</f>
        <v>0</v>
      </c>
      <c r="D17" s="14" t="str">
        <f>'1 01 Rek'!A22</f>
        <v>Provoz investora</v>
      </c>
      <c r="E17" s="65"/>
      <c r="F17" s="66"/>
      <c r="G17" s="61">
        <f>'1 01 Rek'!I22</f>
        <v>0</v>
      </c>
    </row>
    <row r="18" spans="1:7" ht="15.75" customHeight="1">
      <c r="A18" s="67" t="s">
        <v>33</v>
      </c>
      <c r="B18" s="68" t="s">
        <v>34</v>
      </c>
      <c r="C18" s="61">
        <f>'1 01 Rek'!G15</f>
        <v>0</v>
      </c>
      <c r="D18" s="14" t="str">
        <f>'1 01 Rek'!A23</f>
        <v>Kompletační činnost (IČD)</v>
      </c>
      <c r="E18" s="65"/>
      <c r="F18" s="66"/>
      <c r="G18" s="61">
        <f>'1 01 Rek'!I23</f>
        <v>0</v>
      </c>
    </row>
    <row r="19" spans="1:7" ht="15.75" customHeight="1">
      <c r="A19" s="69" t="s">
        <v>35</v>
      </c>
      <c r="B19" s="60"/>
      <c r="C19" s="61">
        <f>SUM(C15:C18)</f>
        <v>0</v>
      </c>
      <c r="D19" s="14" t="str">
        <f>'1 01 Rek'!A24</f>
        <v>DIO</v>
      </c>
      <c r="E19" s="65"/>
      <c r="F19" s="66"/>
      <c r="G19" s="61">
        <f>'1 01 Rek'!I24</f>
        <v>0</v>
      </c>
    </row>
    <row r="20" spans="1:7" ht="15.75" customHeight="1">
      <c r="A20" s="69"/>
      <c r="B20" s="60"/>
      <c r="C20" s="61"/>
      <c r="D20" s="14"/>
      <c r="E20" s="65"/>
      <c r="F20" s="66"/>
      <c r="G20" s="61"/>
    </row>
    <row r="21" spans="1:7" ht="15.75" customHeight="1">
      <c r="A21" s="69" t="s">
        <v>8</v>
      </c>
      <c r="B21" s="60"/>
      <c r="C21" s="61">
        <f>'1 01 Rek'!I15</f>
        <v>0</v>
      </c>
      <c r="D21" s="14"/>
      <c r="E21" s="65"/>
      <c r="F21" s="66"/>
      <c r="G21" s="61"/>
    </row>
    <row r="22" spans="1:7" ht="15.75" customHeight="1">
      <c r="A22" s="70" t="s">
        <v>36</v>
      </c>
      <c r="B22" s="40"/>
      <c r="C22" s="61">
        <f>C19+C21</f>
        <v>0</v>
      </c>
      <c r="D22" s="14" t="s">
        <v>37</v>
      </c>
      <c r="E22" s="65"/>
      <c r="F22" s="66"/>
      <c r="G22" s="61">
        <f>G23-SUM(G15:G21)</f>
        <v>0</v>
      </c>
    </row>
    <row r="23" spans="1:7" ht="15.75" customHeight="1" thickBot="1">
      <c r="A23" s="202" t="s">
        <v>38</v>
      </c>
      <c r="B23" s="203"/>
      <c r="C23" s="71">
        <f>C22+G23</f>
        <v>0</v>
      </c>
      <c r="D23" s="72" t="s">
        <v>39</v>
      </c>
      <c r="E23" s="73"/>
      <c r="F23" s="74"/>
      <c r="G23" s="61">
        <f>'1 01 Rek'!H25</f>
        <v>0</v>
      </c>
    </row>
    <row r="24" spans="1:7" ht="12.75">
      <c r="A24" s="75" t="s">
        <v>40</v>
      </c>
      <c r="B24" s="76"/>
      <c r="C24" s="77"/>
      <c r="D24" s="76" t="s">
        <v>41</v>
      </c>
      <c r="E24" s="76"/>
      <c r="F24" s="78" t="s">
        <v>42</v>
      </c>
      <c r="G24" s="79"/>
    </row>
    <row r="25" spans="1:7" ht="12.75">
      <c r="A25" s="70" t="s">
        <v>43</v>
      </c>
      <c r="B25" s="40"/>
      <c r="C25" s="80"/>
      <c r="D25" s="40" t="s">
        <v>43</v>
      </c>
      <c r="F25" s="81" t="s">
        <v>43</v>
      </c>
      <c r="G25" s="82"/>
    </row>
    <row r="26" spans="1:7" ht="37.5" customHeight="1">
      <c r="A26" s="70" t="s">
        <v>44</v>
      </c>
      <c r="B26" s="83"/>
      <c r="C26" s="80"/>
      <c r="D26" s="40" t="s">
        <v>44</v>
      </c>
      <c r="F26" s="81" t="s">
        <v>44</v>
      </c>
      <c r="G26" s="82"/>
    </row>
    <row r="27" spans="1:7" ht="12.75">
      <c r="A27" s="70"/>
      <c r="B27" s="84"/>
      <c r="C27" s="80"/>
      <c r="D27" s="40"/>
      <c r="F27" s="81"/>
      <c r="G27" s="82"/>
    </row>
    <row r="28" spans="1:7" ht="12.75">
      <c r="A28" s="70" t="s">
        <v>45</v>
      </c>
      <c r="B28" s="40"/>
      <c r="C28" s="80"/>
      <c r="D28" s="81" t="s">
        <v>46</v>
      </c>
      <c r="E28" s="80"/>
      <c r="F28" s="85" t="s">
        <v>46</v>
      </c>
      <c r="G28" s="82"/>
    </row>
    <row r="29" spans="1:7" ht="69" customHeight="1">
      <c r="A29" s="70"/>
      <c r="B29" s="40"/>
      <c r="C29" s="86"/>
      <c r="D29" s="87"/>
      <c r="E29" s="86"/>
      <c r="F29" s="40"/>
      <c r="G29" s="82"/>
    </row>
    <row r="30" spans="1:7" ht="12.75">
      <c r="A30" s="88" t="s">
        <v>2</v>
      </c>
      <c r="B30" s="89"/>
      <c r="C30" s="90">
        <v>21</v>
      </c>
      <c r="D30" s="89" t="s">
        <v>47</v>
      </c>
      <c r="E30" s="91"/>
      <c r="F30" s="208">
        <f>C23-F32</f>
        <v>0</v>
      </c>
      <c r="G30" s="209"/>
    </row>
    <row r="31" spans="1:7" ht="12.75">
      <c r="A31" s="88" t="s">
        <v>48</v>
      </c>
      <c r="B31" s="89"/>
      <c r="C31" s="90">
        <f>C30</f>
        <v>21</v>
      </c>
      <c r="D31" s="89" t="s">
        <v>49</v>
      </c>
      <c r="E31" s="91"/>
      <c r="F31" s="208">
        <f>ROUND(PRODUCT(F30,C31/100),0)</f>
        <v>0</v>
      </c>
      <c r="G31" s="209"/>
    </row>
    <row r="32" spans="1:7" ht="12.75">
      <c r="A32" s="88" t="s">
        <v>2</v>
      </c>
      <c r="B32" s="89"/>
      <c r="C32" s="90">
        <v>0</v>
      </c>
      <c r="D32" s="89" t="s">
        <v>49</v>
      </c>
      <c r="E32" s="91"/>
      <c r="F32" s="208">
        <v>0</v>
      </c>
      <c r="G32" s="209"/>
    </row>
    <row r="33" spans="1:7" ht="12.75">
      <c r="A33" s="88" t="s">
        <v>48</v>
      </c>
      <c r="B33" s="92"/>
      <c r="C33" s="93">
        <f>C32</f>
        <v>0</v>
      </c>
      <c r="D33" s="89" t="s">
        <v>49</v>
      </c>
      <c r="E33" s="66"/>
      <c r="F33" s="208">
        <f>ROUND(PRODUCT(F32,C33/100),0)</f>
        <v>0</v>
      </c>
      <c r="G33" s="209"/>
    </row>
    <row r="34" spans="1:7" s="97" customFormat="1" ht="19.5" customHeight="1" thickBot="1">
      <c r="A34" s="94" t="s">
        <v>50</v>
      </c>
      <c r="B34" s="95"/>
      <c r="C34" s="95"/>
      <c r="D34" s="95"/>
      <c r="E34" s="96"/>
      <c r="F34" s="210">
        <f>ROUND(SUM(F30:F33),0)</f>
        <v>0</v>
      </c>
      <c r="G34" s="211"/>
    </row>
    <row r="36" spans="1:8" ht="12.75">
      <c r="A36" s="2" t="s">
        <v>51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>
      <c r="A37" s="2"/>
      <c r="B37" s="212" t="s">
        <v>242</v>
      </c>
      <c r="C37" s="212"/>
      <c r="D37" s="212"/>
      <c r="E37" s="212"/>
      <c r="F37" s="212"/>
      <c r="G37" s="212"/>
      <c r="H37" s="1" t="s">
        <v>0</v>
      </c>
    </row>
    <row r="38" spans="1:8" ht="12.75" customHeight="1">
      <c r="A38" s="98"/>
      <c r="B38" s="212"/>
      <c r="C38" s="212"/>
      <c r="D38" s="212"/>
      <c r="E38" s="212"/>
      <c r="F38" s="212"/>
      <c r="G38" s="212"/>
      <c r="H38" s="1" t="s">
        <v>0</v>
      </c>
    </row>
    <row r="39" spans="1:8" ht="12.75">
      <c r="A39" s="98"/>
      <c r="B39" s="212"/>
      <c r="C39" s="212"/>
      <c r="D39" s="212"/>
      <c r="E39" s="212"/>
      <c r="F39" s="212"/>
      <c r="G39" s="212"/>
      <c r="H39" s="1" t="s">
        <v>0</v>
      </c>
    </row>
    <row r="40" spans="1:8" ht="12.75">
      <c r="A40" s="98"/>
      <c r="B40" s="212"/>
      <c r="C40" s="212"/>
      <c r="D40" s="212"/>
      <c r="E40" s="212"/>
      <c r="F40" s="212"/>
      <c r="G40" s="212"/>
      <c r="H40" s="1" t="s">
        <v>0</v>
      </c>
    </row>
    <row r="41" spans="1:8" ht="12.75">
      <c r="A41" s="98"/>
      <c r="B41" s="212"/>
      <c r="C41" s="212"/>
      <c r="D41" s="212"/>
      <c r="E41" s="212"/>
      <c r="F41" s="212"/>
      <c r="G41" s="212"/>
      <c r="H41" s="1" t="s">
        <v>0</v>
      </c>
    </row>
    <row r="42" spans="1:8" ht="12.75">
      <c r="A42" s="98"/>
      <c r="B42" s="212"/>
      <c r="C42" s="212"/>
      <c r="D42" s="212"/>
      <c r="E42" s="212"/>
      <c r="F42" s="212"/>
      <c r="G42" s="212"/>
      <c r="H42" s="1" t="s">
        <v>0</v>
      </c>
    </row>
    <row r="43" spans="1:8" ht="12.75">
      <c r="A43" s="98"/>
      <c r="B43" s="212"/>
      <c r="C43" s="212"/>
      <c r="D43" s="212"/>
      <c r="E43" s="212"/>
      <c r="F43" s="212"/>
      <c r="G43" s="212"/>
      <c r="H43" s="1" t="s">
        <v>0</v>
      </c>
    </row>
    <row r="44" spans="1:8" ht="12.75" customHeight="1">
      <c r="A44" s="98"/>
      <c r="B44" s="212"/>
      <c r="C44" s="212"/>
      <c r="D44" s="212"/>
      <c r="E44" s="212"/>
      <c r="F44" s="212"/>
      <c r="G44" s="212"/>
      <c r="H44" s="1" t="s">
        <v>0</v>
      </c>
    </row>
    <row r="45" spans="1:8" ht="12.75" customHeight="1">
      <c r="A45" s="98"/>
      <c r="B45" s="212"/>
      <c r="C45" s="212"/>
      <c r="D45" s="212"/>
      <c r="E45" s="212"/>
      <c r="F45" s="212"/>
      <c r="G45" s="212"/>
      <c r="H45" s="1" t="s">
        <v>0</v>
      </c>
    </row>
    <row r="46" spans="2:7" ht="12.75">
      <c r="B46" s="207"/>
      <c r="C46" s="207"/>
      <c r="D46" s="207"/>
      <c r="E46" s="207"/>
      <c r="F46" s="207"/>
      <c r="G46" s="207"/>
    </row>
    <row r="47" spans="2:7" ht="12.75">
      <c r="B47" s="207"/>
      <c r="C47" s="207"/>
      <c r="D47" s="207"/>
      <c r="E47" s="207"/>
      <c r="F47" s="207"/>
      <c r="G47" s="207"/>
    </row>
    <row r="48" spans="2:7" ht="12.75">
      <c r="B48" s="207"/>
      <c r="C48" s="207"/>
      <c r="D48" s="207"/>
      <c r="E48" s="207"/>
      <c r="F48" s="207"/>
      <c r="G48" s="207"/>
    </row>
    <row r="49" spans="2:7" ht="12.75">
      <c r="B49" s="207"/>
      <c r="C49" s="207"/>
      <c r="D49" s="207"/>
      <c r="E49" s="207"/>
      <c r="F49" s="207"/>
      <c r="G49" s="207"/>
    </row>
    <row r="50" spans="2:7" ht="12.75">
      <c r="B50" s="207"/>
      <c r="C50" s="207"/>
      <c r="D50" s="207"/>
      <c r="E50" s="207"/>
      <c r="F50" s="207"/>
      <c r="G50" s="207"/>
    </row>
    <row r="51" spans="2:7" ht="12.75">
      <c r="B51" s="207"/>
      <c r="C51" s="207"/>
      <c r="D51" s="207"/>
      <c r="E51" s="207"/>
      <c r="F51" s="207"/>
      <c r="G51" s="207"/>
    </row>
  </sheetData>
  <sheetProtection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5" thickTop="1">
      <c r="A1" s="213" t="s">
        <v>1</v>
      </c>
      <c r="B1" s="214"/>
      <c r="C1" s="99" t="s">
        <v>245</v>
      </c>
      <c r="D1" s="100"/>
      <c r="E1" s="101"/>
      <c r="F1" s="100"/>
      <c r="G1" s="102" t="s">
        <v>52</v>
      </c>
      <c r="H1" s="103" t="s">
        <v>83</v>
      </c>
      <c r="I1" s="104"/>
    </row>
    <row r="2" spans="1:9" ht="13.5" thickBot="1">
      <c r="A2" s="215" t="s">
        <v>53</v>
      </c>
      <c r="B2" s="216"/>
      <c r="C2" s="105" t="s">
        <v>82</v>
      </c>
      <c r="D2" s="106"/>
      <c r="E2" s="107"/>
      <c r="F2" s="106"/>
      <c r="G2" s="217" t="s">
        <v>81</v>
      </c>
      <c r="H2" s="218"/>
      <c r="I2" s="219"/>
    </row>
    <row r="3" ht="13.5" thickTop="1">
      <c r="F3" s="40"/>
    </row>
    <row r="4" spans="1:9" ht="19.5" customHeight="1">
      <c r="A4" s="108" t="s">
        <v>54</v>
      </c>
      <c r="B4" s="109"/>
      <c r="C4" s="109"/>
      <c r="D4" s="109"/>
      <c r="E4" s="110"/>
      <c r="F4" s="109"/>
      <c r="G4" s="109"/>
      <c r="H4" s="109"/>
      <c r="I4" s="109"/>
    </row>
    <row r="5" ht="13.5" thickBot="1"/>
    <row r="6" spans="1:9" s="40" customFormat="1" ht="13.5" thickBot="1">
      <c r="A6" s="111"/>
      <c r="B6" s="112" t="s">
        <v>55</v>
      </c>
      <c r="C6" s="112"/>
      <c r="D6" s="113"/>
      <c r="E6" s="114" t="s">
        <v>4</v>
      </c>
      <c r="F6" s="115" t="s">
        <v>5</v>
      </c>
      <c r="G6" s="115" t="s">
        <v>6</v>
      </c>
      <c r="H6" s="115" t="s">
        <v>7</v>
      </c>
      <c r="I6" s="116" t="s">
        <v>8</v>
      </c>
    </row>
    <row r="7" spans="1:9" s="40" customFormat="1" ht="12.75">
      <c r="A7" s="198" t="str">
        <f>'1 01 Pol'!B7</f>
        <v>00010</v>
      </c>
      <c r="B7" s="5" t="str">
        <f>'1 01 Pol'!C7</f>
        <v>Ostatní náklady</v>
      </c>
      <c r="D7" s="117"/>
      <c r="E7" s="199">
        <f>'1 01 Pol'!BA10</f>
        <v>0</v>
      </c>
      <c r="F7" s="200">
        <f>'1 01 Pol'!BB10</f>
        <v>0</v>
      </c>
      <c r="G7" s="200">
        <f>'1 01 Pol'!BC10</f>
        <v>0</v>
      </c>
      <c r="H7" s="200">
        <f>'1 01 Pol'!BD10</f>
        <v>0</v>
      </c>
      <c r="I7" s="201">
        <f>'1 01 Pol'!BE10</f>
        <v>0</v>
      </c>
    </row>
    <row r="8" spans="1:9" s="40" customFormat="1" ht="12.75">
      <c r="A8" s="198" t="str">
        <f>'1 01 Pol'!B11</f>
        <v>00020</v>
      </c>
      <c r="B8" s="5" t="str">
        <f>'1 01 Pol'!C11</f>
        <v>Vedlejší náklady</v>
      </c>
      <c r="D8" s="117"/>
      <c r="E8" s="199">
        <f>'1 01 Pol'!BA15</f>
        <v>0</v>
      </c>
      <c r="F8" s="200">
        <f>'1 01 Pol'!BB15</f>
        <v>0</v>
      </c>
      <c r="G8" s="200">
        <f>'1 01 Pol'!BC15</f>
        <v>0</v>
      </c>
      <c r="H8" s="200">
        <f>'1 01 Pol'!BD15</f>
        <v>0</v>
      </c>
      <c r="I8" s="201">
        <f>'1 01 Pol'!BE15</f>
        <v>0</v>
      </c>
    </row>
    <row r="9" spans="1:9" s="40" customFormat="1" ht="12.75">
      <c r="A9" s="198" t="str">
        <f>'1 01 Pol'!B16</f>
        <v>1</v>
      </c>
      <c r="B9" s="5" t="str">
        <f>'1 01 Pol'!C16</f>
        <v>Zemní práce</v>
      </c>
      <c r="D9" s="117"/>
      <c r="E9" s="199">
        <f>'1 01 Pol'!BA46</f>
        <v>0</v>
      </c>
      <c r="F9" s="200">
        <f>'1 01 Pol'!BB46</f>
        <v>0</v>
      </c>
      <c r="G9" s="200">
        <f>'1 01 Pol'!BC46</f>
        <v>0</v>
      </c>
      <c r="H9" s="200">
        <f>'1 01 Pol'!BD46</f>
        <v>0</v>
      </c>
      <c r="I9" s="201">
        <f>'1 01 Pol'!BE46</f>
        <v>0</v>
      </c>
    </row>
    <row r="10" spans="1:9" s="40" customFormat="1" ht="12.75">
      <c r="A10" s="198" t="str">
        <f>'1 01 Pol'!B47</f>
        <v>5</v>
      </c>
      <c r="B10" s="5" t="str">
        <f>'1 01 Pol'!C47</f>
        <v>Komunikace</v>
      </c>
      <c r="D10" s="117"/>
      <c r="E10" s="199">
        <f>'1 01 Pol'!BA53</f>
        <v>0</v>
      </c>
      <c r="F10" s="200">
        <f>'1 01 Pol'!BB53</f>
        <v>0</v>
      </c>
      <c r="G10" s="200">
        <f>'1 01 Pol'!BC53</f>
        <v>0</v>
      </c>
      <c r="H10" s="200">
        <f>'1 01 Pol'!BD53</f>
        <v>0</v>
      </c>
      <c r="I10" s="201">
        <f>'1 01 Pol'!BE53</f>
        <v>0</v>
      </c>
    </row>
    <row r="11" spans="1:9" s="40" customFormat="1" ht="12.75">
      <c r="A11" s="198" t="str">
        <f>'1 01 Pol'!B54</f>
        <v>89</v>
      </c>
      <c r="B11" s="5" t="str">
        <f>'1 01 Pol'!C54</f>
        <v>Ostatní konstrukce na trubním vedení</v>
      </c>
      <c r="D11" s="117"/>
      <c r="E11" s="199">
        <f>'1 01 Pol'!BA69</f>
        <v>0</v>
      </c>
      <c r="F11" s="200">
        <f>'1 01 Pol'!BB69</f>
        <v>0</v>
      </c>
      <c r="G11" s="200">
        <f>'1 01 Pol'!BC69</f>
        <v>0</v>
      </c>
      <c r="H11" s="200">
        <f>'1 01 Pol'!BD69</f>
        <v>0</v>
      </c>
      <c r="I11" s="201">
        <f>'1 01 Pol'!BE69</f>
        <v>0</v>
      </c>
    </row>
    <row r="12" spans="1:9" s="40" customFormat="1" ht="12.75">
      <c r="A12" s="198" t="str">
        <f>'1 01 Pol'!B70</f>
        <v>91</v>
      </c>
      <c r="B12" s="5" t="str">
        <f>'1 01 Pol'!C70</f>
        <v>Doplňující konstrukce práce pozemních komunikací</v>
      </c>
      <c r="D12" s="117"/>
      <c r="E12" s="199">
        <f>'1 01 Pol'!BA73</f>
        <v>0</v>
      </c>
      <c r="F12" s="200">
        <f>'1 01 Pol'!BB73</f>
        <v>0</v>
      </c>
      <c r="G12" s="200">
        <f>'1 01 Pol'!BC73</f>
        <v>0</v>
      </c>
      <c r="H12" s="200">
        <f>'1 01 Pol'!BD73</f>
        <v>0</v>
      </c>
      <c r="I12" s="201">
        <f>'1 01 Pol'!BE73</f>
        <v>0</v>
      </c>
    </row>
    <row r="13" spans="1:9" s="40" customFormat="1" ht="12.75">
      <c r="A13" s="198" t="str">
        <f>'1 01 Pol'!B74</f>
        <v>96</v>
      </c>
      <c r="B13" s="5" t="str">
        <f>'1 01 Pol'!C74</f>
        <v>Bourání konstrukcí</v>
      </c>
      <c r="D13" s="117"/>
      <c r="E13" s="199">
        <f>'1 01 Pol'!BA81</f>
        <v>0</v>
      </c>
      <c r="F13" s="200">
        <f>'1 01 Pol'!BB81</f>
        <v>0</v>
      </c>
      <c r="G13" s="200">
        <f>'1 01 Pol'!BC81</f>
        <v>0</v>
      </c>
      <c r="H13" s="200">
        <f>'1 01 Pol'!BD81</f>
        <v>0</v>
      </c>
      <c r="I13" s="201">
        <f>'1 01 Pol'!BE81</f>
        <v>0</v>
      </c>
    </row>
    <row r="14" spans="1:9" s="40" customFormat="1" ht="13.5" thickBot="1">
      <c r="A14" s="198" t="str">
        <f>'1 01 Pol'!B82</f>
        <v>99</v>
      </c>
      <c r="B14" s="5" t="str">
        <f>'1 01 Pol'!C82</f>
        <v>Staveništní přesun hmot</v>
      </c>
      <c r="D14" s="117"/>
      <c r="E14" s="199">
        <f>'1 01 Pol'!BA84</f>
        <v>0</v>
      </c>
      <c r="F14" s="200">
        <f>'1 01 Pol'!BB84</f>
        <v>0</v>
      </c>
      <c r="G14" s="200">
        <f>'1 01 Pol'!BC84</f>
        <v>0</v>
      </c>
      <c r="H14" s="200">
        <f>'1 01 Pol'!BD84</f>
        <v>0</v>
      </c>
      <c r="I14" s="201">
        <f>'1 01 Pol'!BE84</f>
        <v>0</v>
      </c>
    </row>
    <row r="15" spans="1:9" s="3" customFormat="1" ht="13.5" thickBot="1">
      <c r="A15" s="118"/>
      <c r="B15" s="119" t="s">
        <v>56</v>
      </c>
      <c r="C15" s="119"/>
      <c r="D15" s="120"/>
      <c r="E15" s="121">
        <f>SUM(E7:E14)</f>
        <v>0</v>
      </c>
      <c r="F15" s="122">
        <f>SUM(F7:F14)</f>
        <v>0</v>
      </c>
      <c r="G15" s="122">
        <f>SUM(G7:G14)</f>
        <v>0</v>
      </c>
      <c r="H15" s="122">
        <f>SUM(H7:H14)</f>
        <v>0</v>
      </c>
      <c r="I15" s="123">
        <f>SUM(I7:I14)</f>
        <v>0</v>
      </c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57" ht="19.5" customHeight="1">
      <c r="A17" s="109" t="s">
        <v>57</v>
      </c>
      <c r="B17" s="109"/>
      <c r="C17" s="109"/>
      <c r="D17" s="109"/>
      <c r="E17" s="109"/>
      <c r="F17" s="109"/>
      <c r="G17" s="124"/>
      <c r="H17" s="109"/>
      <c r="I17" s="109"/>
      <c r="BA17" s="46"/>
      <c r="BB17" s="46"/>
      <c r="BC17" s="46"/>
      <c r="BD17" s="46"/>
      <c r="BE17" s="46"/>
    </row>
    <row r="18" ht="13.5" thickBot="1"/>
    <row r="19" spans="1:9" ht="12.75">
      <c r="A19" s="75" t="s">
        <v>58</v>
      </c>
      <c r="B19" s="76"/>
      <c r="C19" s="76"/>
      <c r="D19" s="125"/>
      <c r="E19" s="126" t="s">
        <v>59</v>
      </c>
      <c r="F19" s="127" t="s">
        <v>3</v>
      </c>
      <c r="G19" s="128" t="s">
        <v>60</v>
      </c>
      <c r="H19" s="129"/>
      <c r="I19" s="130" t="s">
        <v>59</v>
      </c>
    </row>
    <row r="20" spans="1:53" ht="12.75">
      <c r="A20" s="69" t="s">
        <v>237</v>
      </c>
      <c r="B20" s="60"/>
      <c r="C20" s="60"/>
      <c r="D20" s="131"/>
      <c r="E20" s="132"/>
      <c r="F20" s="133"/>
      <c r="G20" s="134">
        <v>0</v>
      </c>
      <c r="H20" s="135"/>
      <c r="I20" s="136">
        <f>E20+F20*G20/100</f>
        <v>0</v>
      </c>
      <c r="BA20" s="1">
        <v>0</v>
      </c>
    </row>
    <row r="21" spans="1:53" ht="12.75">
      <c r="A21" s="69" t="s">
        <v>238</v>
      </c>
      <c r="B21" s="60"/>
      <c r="C21" s="60"/>
      <c r="D21" s="131"/>
      <c r="E21" s="132"/>
      <c r="F21" s="133"/>
      <c r="G21" s="134">
        <v>0</v>
      </c>
      <c r="H21" s="135"/>
      <c r="I21" s="136">
        <f>E21+F21*G21/100</f>
        <v>0</v>
      </c>
      <c r="BA21" s="1">
        <v>1</v>
      </c>
    </row>
    <row r="22" spans="1:53" ht="12.75">
      <c r="A22" s="69" t="s">
        <v>239</v>
      </c>
      <c r="B22" s="60"/>
      <c r="C22" s="60"/>
      <c r="D22" s="131"/>
      <c r="E22" s="132"/>
      <c r="F22" s="133"/>
      <c r="G22" s="134">
        <v>0</v>
      </c>
      <c r="H22" s="135"/>
      <c r="I22" s="136">
        <f>E22+F22*G22/100</f>
        <v>0</v>
      </c>
      <c r="BA22" s="1">
        <v>1</v>
      </c>
    </row>
    <row r="23" spans="1:53" ht="12.75">
      <c r="A23" s="69" t="s">
        <v>240</v>
      </c>
      <c r="B23" s="60"/>
      <c r="C23" s="60"/>
      <c r="D23" s="131"/>
      <c r="E23" s="132"/>
      <c r="F23" s="133"/>
      <c r="G23" s="134">
        <v>0</v>
      </c>
      <c r="H23" s="135"/>
      <c r="I23" s="136">
        <f>E23+F23*G23/100</f>
        <v>0</v>
      </c>
      <c r="BA23" s="1">
        <v>2</v>
      </c>
    </row>
    <row r="24" spans="1:53" ht="12.75">
      <c r="A24" s="69" t="s">
        <v>241</v>
      </c>
      <c r="B24" s="60"/>
      <c r="C24" s="60"/>
      <c r="D24" s="131"/>
      <c r="E24" s="132"/>
      <c r="F24" s="133"/>
      <c r="G24" s="134">
        <v>0</v>
      </c>
      <c r="H24" s="135"/>
      <c r="I24" s="136">
        <f>E24+F24*G24/100</f>
        <v>0</v>
      </c>
      <c r="BA24" s="1">
        <v>0</v>
      </c>
    </row>
    <row r="25" spans="1:9" ht="13.5" thickBot="1">
      <c r="A25" s="137"/>
      <c r="B25" s="138" t="s">
        <v>61</v>
      </c>
      <c r="C25" s="139"/>
      <c r="D25" s="140"/>
      <c r="E25" s="141"/>
      <c r="F25" s="142"/>
      <c r="G25" s="142"/>
      <c r="H25" s="220">
        <f>SUM(I20:I24)</f>
        <v>0</v>
      </c>
      <c r="I25" s="221"/>
    </row>
    <row r="27" spans="2:9" ht="12.75">
      <c r="B27" s="3"/>
      <c r="F27" s="143"/>
      <c r="G27" s="144"/>
      <c r="H27" s="144"/>
      <c r="I27" s="4"/>
    </row>
    <row r="28" spans="6:9" ht="12.75">
      <c r="F28" s="143"/>
      <c r="G28" s="144"/>
      <c r="H28" s="144"/>
      <c r="I28" s="4"/>
    </row>
    <row r="29" spans="6:9" ht="12.75">
      <c r="F29" s="143"/>
      <c r="G29" s="144"/>
      <c r="H29" s="144"/>
      <c r="I29" s="4"/>
    </row>
    <row r="30" spans="6:9" ht="12.75">
      <c r="F30" s="143"/>
      <c r="G30" s="144"/>
      <c r="H30" s="144"/>
      <c r="I30" s="4"/>
    </row>
    <row r="31" spans="6:9" ht="12.75">
      <c r="F31" s="143"/>
      <c r="G31" s="144"/>
      <c r="H31" s="144"/>
      <c r="I31" s="4"/>
    </row>
    <row r="32" spans="6:9" ht="12.75">
      <c r="F32" s="143"/>
      <c r="G32" s="144"/>
      <c r="H32" s="144"/>
      <c r="I32" s="4"/>
    </row>
    <row r="33" spans="6:9" ht="12.75">
      <c r="F33" s="143"/>
      <c r="G33" s="144"/>
      <c r="H33" s="144"/>
      <c r="I33" s="4"/>
    </row>
    <row r="34" spans="6:9" ht="12.75">
      <c r="F34" s="143"/>
      <c r="G34" s="144"/>
      <c r="H34" s="144"/>
      <c r="I34" s="4"/>
    </row>
    <row r="35" spans="6:9" ht="12.75">
      <c r="F35" s="143"/>
      <c r="G35" s="144"/>
      <c r="H35" s="144"/>
      <c r="I35" s="4"/>
    </row>
    <row r="36" spans="6:9" ht="12.75">
      <c r="F36" s="143"/>
      <c r="G36" s="144"/>
      <c r="H36" s="144"/>
      <c r="I36" s="4"/>
    </row>
    <row r="37" spans="6:9" ht="12.75">
      <c r="F37" s="143"/>
      <c r="G37" s="144"/>
      <c r="H37" s="144"/>
      <c r="I37" s="4"/>
    </row>
    <row r="38" spans="6:9" ht="12.75">
      <c r="F38" s="143"/>
      <c r="G38" s="144"/>
      <c r="H38" s="144"/>
      <c r="I38" s="4"/>
    </row>
    <row r="39" spans="6:9" ht="12.75">
      <c r="F39" s="143"/>
      <c r="G39" s="144"/>
      <c r="H39" s="144"/>
      <c r="I39" s="4"/>
    </row>
    <row r="40" spans="6:9" ht="12.75">
      <c r="F40" s="143"/>
      <c r="G40" s="144"/>
      <c r="H40" s="144"/>
      <c r="I40" s="4"/>
    </row>
    <row r="41" spans="6:9" ht="12.75">
      <c r="F41" s="143"/>
      <c r="G41" s="144"/>
      <c r="H41" s="144"/>
      <c r="I41" s="4"/>
    </row>
    <row r="42" spans="6:9" ht="12.75">
      <c r="F42" s="143"/>
      <c r="G42" s="144"/>
      <c r="H42" s="144"/>
      <c r="I42" s="4"/>
    </row>
    <row r="43" spans="6:9" ht="12.75">
      <c r="F43" s="143"/>
      <c r="G43" s="144"/>
      <c r="H43" s="144"/>
      <c r="I43" s="4"/>
    </row>
    <row r="44" spans="6:9" ht="12.75">
      <c r="F44" s="143"/>
      <c r="G44" s="144"/>
      <c r="H44" s="144"/>
      <c r="I44" s="4"/>
    </row>
    <row r="45" spans="6:9" ht="12.75">
      <c r="F45" s="143"/>
      <c r="G45" s="144"/>
      <c r="H45" s="144"/>
      <c r="I45" s="4"/>
    </row>
    <row r="46" spans="6:9" ht="12.75">
      <c r="F46" s="143"/>
      <c r="G46" s="144"/>
      <c r="H46" s="144"/>
      <c r="I46" s="4"/>
    </row>
    <row r="47" spans="6:9" ht="12.75">
      <c r="F47" s="143"/>
      <c r="G47" s="144"/>
      <c r="H47" s="144"/>
      <c r="I47" s="4"/>
    </row>
    <row r="48" spans="6:9" ht="12.75">
      <c r="F48" s="143"/>
      <c r="G48" s="144"/>
      <c r="H48" s="144"/>
      <c r="I48" s="4"/>
    </row>
    <row r="49" spans="6:9" ht="12.75">
      <c r="F49" s="143"/>
      <c r="G49" s="144"/>
      <c r="H49" s="144"/>
      <c r="I49" s="4"/>
    </row>
    <row r="50" spans="6:9" ht="12.75">
      <c r="F50" s="143"/>
      <c r="G50" s="144"/>
      <c r="H50" s="144"/>
      <c r="I50" s="4"/>
    </row>
    <row r="51" spans="6:9" ht="12.75">
      <c r="F51" s="143"/>
      <c r="G51" s="144"/>
      <c r="H51" s="144"/>
      <c r="I51" s="4"/>
    </row>
    <row r="52" spans="6:9" ht="12.75">
      <c r="F52" s="143"/>
      <c r="G52" s="144"/>
      <c r="H52" s="144"/>
      <c r="I52" s="4"/>
    </row>
    <row r="53" spans="6:9" ht="12.75">
      <c r="F53" s="143"/>
      <c r="G53" s="144"/>
      <c r="H53" s="144"/>
      <c r="I53" s="4"/>
    </row>
    <row r="54" spans="6:9" ht="12.75">
      <c r="F54" s="143"/>
      <c r="G54" s="144"/>
      <c r="H54" s="144"/>
      <c r="I54" s="4"/>
    </row>
    <row r="55" spans="6:9" ht="12.75">
      <c r="F55" s="143"/>
      <c r="G55" s="144"/>
      <c r="H55" s="144"/>
      <c r="I55" s="4"/>
    </row>
    <row r="56" spans="6:9" ht="12.75">
      <c r="F56" s="143"/>
      <c r="G56" s="144"/>
      <c r="H56" s="144"/>
      <c r="I56" s="4"/>
    </row>
    <row r="57" spans="6:9" ht="12.75">
      <c r="F57" s="143"/>
      <c r="G57" s="144"/>
      <c r="H57" s="144"/>
      <c r="I57" s="4"/>
    </row>
    <row r="58" spans="6:9" ht="12.75">
      <c r="F58" s="143"/>
      <c r="G58" s="144"/>
      <c r="H58" s="144"/>
      <c r="I58" s="4"/>
    </row>
    <row r="59" spans="6:9" ht="12.75">
      <c r="F59" s="143"/>
      <c r="G59" s="144"/>
      <c r="H59" s="144"/>
      <c r="I59" s="4"/>
    </row>
    <row r="60" spans="6:9" ht="12.75">
      <c r="F60" s="143"/>
      <c r="G60" s="144"/>
      <c r="H60" s="144"/>
      <c r="I60" s="4"/>
    </row>
    <row r="61" spans="6:9" ht="12.75">
      <c r="F61" s="143"/>
      <c r="G61" s="144"/>
      <c r="H61" s="144"/>
      <c r="I61" s="4"/>
    </row>
    <row r="62" spans="6:9" ht="12.75">
      <c r="F62" s="143"/>
      <c r="G62" s="144"/>
      <c r="H62" s="144"/>
      <c r="I62" s="4"/>
    </row>
    <row r="63" spans="6:9" ht="12.75">
      <c r="F63" s="143"/>
      <c r="G63" s="144"/>
      <c r="H63" s="144"/>
      <c r="I63" s="4"/>
    </row>
    <row r="64" spans="6:9" ht="12.75">
      <c r="F64" s="143"/>
      <c r="G64" s="144"/>
      <c r="H64" s="144"/>
      <c r="I64" s="4"/>
    </row>
    <row r="65" spans="6:9" ht="12.75">
      <c r="F65" s="143"/>
      <c r="G65" s="144"/>
      <c r="H65" s="144"/>
      <c r="I65" s="4"/>
    </row>
    <row r="66" spans="6:9" ht="12.75">
      <c r="F66" s="143"/>
      <c r="G66" s="144"/>
      <c r="H66" s="144"/>
      <c r="I66" s="4"/>
    </row>
    <row r="67" spans="6:9" ht="12.75">
      <c r="F67" s="143"/>
      <c r="G67" s="144"/>
      <c r="H67" s="144"/>
      <c r="I67" s="4"/>
    </row>
    <row r="68" spans="6:9" ht="12.75">
      <c r="F68" s="143"/>
      <c r="G68" s="144"/>
      <c r="H68" s="144"/>
      <c r="I68" s="4"/>
    </row>
    <row r="69" spans="6:9" ht="12.75">
      <c r="F69" s="143"/>
      <c r="G69" s="144"/>
      <c r="H69" s="144"/>
      <c r="I69" s="4"/>
    </row>
    <row r="70" spans="6:9" ht="12.75">
      <c r="F70" s="143"/>
      <c r="G70" s="144"/>
      <c r="H70" s="144"/>
      <c r="I70" s="4"/>
    </row>
    <row r="71" spans="6:9" ht="12.75">
      <c r="F71" s="143"/>
      <c r="G71" s="144"/>
      <c r="H71" s="144"/>
      <c r="I71" s="4"/>
    </row>
    <row r="72" spans="6:9" ht="12.75">
      <c r="F72" s="143"/>
      <c r="G72" s="144"/>
      <c r="H72" s="144"/>
      <c r="I72" s="4"/>
    </row>
    <row r="73" spans="6:9" ht="12.75">
      <c r="F73" s="143"/>
      <c r="G73" s="144"/>
      <c r="H73" s="144"/>
      <c r="I73" s="4"/>
    </row>
    <row r="74" spans="6:9" ht="12.75">
      <c r="F74" s="143"/>
      <c r="G74" s="144"/>
      <c r="H74" s="144"/>
      <c r="I74" s="4"/>
    </row>
    <row r="75" spans="6:9" ht="12.75">
      <c r="F75" s="143"/>
      <c r="G75" s="144"/>
      <c r="H75" s="144"/>
      <c r="I75" s="4"/>
    </row>
    <row r="76" spans="6:9" ht="12.75">
      <c r="F76" s="143"/>
      <c r="G76" s="144"/>
      <c r="H76" s="144"/>
      <c r="I76" s="4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57"/>
  <sheetViews>
    <sheetView showGridLines="0" showZeros="0" tabSelected="1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4.50390625" style="145" customWidth="1"/>
    <col min="2" max="2" width="11.50390625" style="145" customWidth="1"/>
    <col min="3" max="3" width="40.50390625" style="145" customWidth="1"/>
    <col min="4" max="4" width="5.50390625" style="145" customWidth="1"/>
    <col min="5" max="5" width="8.50390625" style="155" customWidth="1"/>
    <col min="6" max="6" width="9.875" style="145" customWidth="1"/>
    <col min="7" max="7" width="13.875" style="145" customWidth="1"/>
    <col min="8" max="8" width="11.625" style="145" hidden="1" customWidth="1"/>
    <col min="9" max="9" width="11.50390625" style="145" hidden="1" customWidth="1"/>
    <col min="10" max="10" width="11.00390625" style="145" hidden="1" customWidth="1"/>
    <col min="11" max="11" width="10.50390625" style="145" hidden="1" customWidth="1"/>
    <col min="12" max="12" width="75.50390625" style="145" customWidth="1"/>
    <col min="13" max="13" width="45.375" style="145" customWidth="1"/>
    <col min="14" max="16384" width="9.125" style="145" customWidth="1"/>
  </cols>
  <sheetData>
    <row r="1" spans="1:7" ht="15">
      <c r="A1" s="222" t="s">
        <v>79</v>
      </c>
      <c r="B1" s="222"/>
      <c r="C1" s="222"/>
      <c r="D1" s="222"/>
      <c r="E1" s="222"/>
      <c r="F1" s="222"/>
      <c r="G1" s="222"/>
    </row>
    <row r="2" spans="2:7" ht="14.25" customHeight="1" thickBot="1">
      <c r="B2" s="146"/>
      <c r="C2" s="147"/>
      <c r="D2" s="147"/>
      <c r="E2" s="148"/>
      <c r="F2" s="147"/>
      <c r="G2" s="147"/>
    </row>
    <row r="3" spans="1:7" ht="13.5" thickTop="1">
      <c r="A3" s="213" t="s">
        <v>1</v>
      </c>
      <c r="B3" s="214"/>
      <c r="C3" s="99" t="s">
        <v>245</v>
      </c>
      <c r="D3" s="149"/>
      <c r="E3" s="150" t="s">
        <v>62</v>
      </c>
      <c r="F3" s="151" t="str">
        <f>'1 01 Rek'!H1</f>
        <v>01</v>
      </c>
      <c r="G3" s="152"/>
    </row>
    <row r="4" spans="1:7" ht="13.5" thickBot="1">
      <c r="A4" s="223" t="s">
        <v>53</v>
      </c>
      <c r="B4" s="216"/>
      <c r="C4" s="105" t="s">
        <v>82</v>
      </c>
      <c r="D4" s="153"/>
      <c r="E4" s="224" t="str">
        <f>'1 01 Rek'!G2</f>
        <v>Větev v místě stáv. vedení - modrá</v>
      </c>
      <c r="F4" s="225"/>
      <c r="G4" s="226"/>
    </row>
    <row r="5" spans="1:7" ht="13.5" thickTop="1">
      <c r="A5" s="154"/>
      <c r="G5" s="156"/>
    </row>
    <row r="6" spans="1:11" ht="27" customHeight="1">
      <c r="A6" s="157" t="s">
        <v>63</v>
      </c>
      <c r="B6" s="158" t="s">
        <v>64</v>
      </c>
      <c r="C6" s="158" t="s">
        <v>65</v>
      </c>
      <c r="D6" s="158" t="s">
        <v>66</v>
      </c>
      <c r="E6" s="159" t="s">
        <v>67</v>
      </c>
      <c r="F6" s="158" t="s">
        <v>68</v>
      </c>
      <c r="G6" s="160" t="s">
        <v>69</v>
      </c>
      <c r="H6" s="161" t="s">
        <v>70</v>
      </c>
      <c r="I6" s="161" t="s">
        <v>71</v>
      </c>
      <c r="J6" s="161" t="s">
        <v>72</v>
      </c>
      <c r="K6" s="161" t="s">
        <v>73</v>
      </c>
    </row>
    <row r="7" spans="1:15" ht="12.75">
      <c r="A7" s="162" t="s">
        <v>74</v>
      </c>
      <c r="B7" s="163" t="s">
        <v>84</v>
      </c>
      <c r="C7" s="164" t="s">
        <v>85</v>
      </c>
      <c r="D7" s="165"/>
      <c r="E7" s="166"/>
      <c r="F7" s="166"/>
      <c r="G7" s="167"/>
      <c r="H7" s="168"/>
      <c r="I7" s="169"/>
      <c r="J7" s="170"/>
      <c r="K7" s="171"/>
      <c r="O7" s="172">
        <v>1</v>
      </c>
    </row>
    <row r="8" spans="1:80" ht="12.75">
      <c r="A8" s="173">
        <v>1</v>
      </c>
      <c r="B8" s="174" t="s">
        <v>75</v>
      </c>
      <c r="C8" s="175" t="s">
        <v>87</v>
      </c>
      <c r="D8" s="176" t="s">
        <v>88</v>
      </c>
      <c r="E8" s="177">
        <v>1</v>
      </c>
      <c r="F8" s="177">
        <v>0</v>
      </c>
      <c r="G8" s="178">
        <f>E8*F8</f>
        <v>0</v>
      </c>
      <c r="H8" s="179">
        <v>0</v>
      </c>
      <c r="I8" s="180">
        <f>E8*H8</f>
        <v>0</v>
      </c>
      <c r="J8" s="179"/>
      <c r="K8" s="180">
        <f>E8*J8</f>
        <v>0</v>
      </c>
      <c r="O8" s="172">
        <v>2</v>
      </c>
      <c r="AA8" s="145">
        <v>12</v>
      </c>
      <c r="AB8" s="145">
        <v>0</v>
      </c>
      <c r="AC8" s="145">
        <v>78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2">
        <v>12</v>
      </c>
      <c r="CB8" s="172">
        <v>0</v>
      </c>
    </row>
    <row r="9" spans="1:80" ht="12.75">
      <c r="A9" s="173">
        <v>2</v>
      </c>
      <c r="B9" s="174" t="s">
        <v>89</v>
      </c>
      <c r="C9" s="175" t="s">
        <v>90</v>
      </c>
      <c r="D9" s="176" t="s">
        <v>88</v>
      </c>
      <c r="E9" s="177">
        <v>1</v>
      </c>
      <c r="F9" s="177">
        <v>0</v>
      </c>
      <c r="G9" s="178">
        <f>E9*F9</f>
        <v>0</v>
      </c>
      <c r="H9" s="179">
        <v>0</v>
      </c>
      <c r="I9" s="180">
        <f>E9*H9</f>
        <v>0</v>
      </c>
      <c r="J9" s="179"/>
      <c r="K9" s="180">
        <f>E9*J9</f>
        <v>0</v>
      </c>
      <c r="O9" s="172">
        <v>2</v>
      </c>
      <c r="AA9" s="145">
        <v>12</v>
      </c>
      <c r="AB9" s="145">
        <v>0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2">
        <v>12</v>
      </c>
      <c r="CB9" s="172">
        <v>0</v>
      </c>
    </row>
    <row r="10" spans="1:57" ht="12.75">
      <c r="A10" s="182"/>
      <c r="B10" s="183" t="s">
        <v>77</v>
      </c>
      <c r="C10" s="184" t="s">
        <v>86</v>
      </c>
      <c r="D10" s="185"/>
      <c r="E10" s="186"/>
      <c r="F10" s="187"/>
      <c r="G10" s="188">
        <f>SUM(G7:G9)</f>
        <v>0</v>
      </c>
      <c r="H10" s="189"/>
      <c r="I10" s="190">
        <f>SUM(I7:I9)</f>
        <v>0</v>
      </c>
      <c r="J10" s="189"/>
      <c r="K10" s="190">
        <f>SUM(K7:K9)</f>
        <v>0</v>
      </c>
      <c r="O10" s="172">
        <v>4</v>
      </c>
      <c r="BA10" s="191">
        <f>SUM(BA7:BA9)</f>
        <v>0</v>
      </c>
      <c r="BB10" s="191">
        <f>SUM(BB7:BB9)</f>
        <v>0</v>
      </c>
      <c r="BC10" s="191">
        <f>SUM(BC7:BC9)</f>
        <v>0</v>
      </c>
      <c r="BD10" s="191">
        <f>SUM(BD7:BD9)</f>
        <v>0</v>
      </c>
      <c r="BE10" s="191">
        <f>SUM(BE7:BE9)</f>
        <v>0</v>
      </c>
    </row>
    <row r="11" spans="1:15" ht="12.75">
      <c r="A11" s="162" t="s">
        <v>74</v>
      </c>
      <c r="B11" s="163" t="s">
        <v>91</v>
      </c>
      <c r="C11" s="164" t="s">
        <v>92</v>
      </c>
      <c r="D11" s="165"/>
      <c r="E11" s="166"/>
      <c r="F11" s="166"/>
      <c r="G11" s="167"/>
      <c r="H11" s="168"/>
      <c r="I11" s="169"/>
      <c r="J11" s="170"/>
      <c r="K11" s="171"/>
      <c r="O11" s="172">
        <v>1</v>
      </c>
    </row>
    <row r="12" spans="1:80" ht="20.25">
      <c r="A12" s="173">
        <v>3</v>
      </c>
      <c r="B12" s="174" t="s">
        <v>94</v>
      </c>
      <c r="C12" s="175" t="s">
        <v>95</v>
      </c>
      <c r="D12" s="176" t="s">
        <v>88</v>
      </c>
      <c r="E12" s="177">
        <v>1</v>
      </c>
      <c r="F12" s="177">
        <v>0</v>
      </c>
      <c r="G12" s="178">
        <f>E12*F12</f>
        <v>0</v>
      </c>
      <c r="H12" s="179">
        <v>0</v>
      </c>
      <c r="I12" s="180">
        <f>E12*H12</f>
        <v>0</v>
      </c>
      <c r="J12" s="179"/>
      <c r="K12" s="180">
        <f>E12*J12</f>
        <v>0</v>
      </c>
      <c r="O12" s="172">
        <v>2</v>
      </c>
      <c r="AA12" s="145">
        <v>12</v>
      </c>
      <c r="AB12" s="145">
        <v>0</v>
      </c>
      <c r="AC12" s="145">
        <v>79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2">
        <v>12</v>
      </c>
      <c r="CB12" s="172">
        <v>0</v>
      </c>
    </row>
    <row r="13" spans="1:80" ht="12.75">
      <c r="A13" s="173">
        <v>4</v>
      </c>
      <c r="B13" s="174" t="s">
        <v>96</v>
      </c>
      <c r="C13" s="175" t="s">
        <v>97</v>
      </c>
      <c r="D13" s="176" t="s">
        <v>88</v>
      </c>
      <c r="E13" s="177">
        <v>1</v>
      </c>
      <c r="F13" s="177">
        <v>0</v>
      </c>
      <c r="G13" s="178">
        <f>E13*F13</f>
        <v>0</v>
      </c>
      <c r="H13" s="179">
        <v>0</v>
      </c>
      <c r="I13" s="180">
        <f>E13*H13</f>
        <v>0</v>
      </c>
      <c r="J13" s="179"/>
      <c r="K13" s="180">
        <f>E13*J13</f>
        <v>0</v>
      </c>
      <c r="O13" s="172">
        <v>2</v>
      </c>
      <c r="AA13" s="145">
        <v>12</v>
      </c>
      <c r="AB13" s="145">
        <v>0</v>
      </c>
      <c r="AC13" s="145">
        <v>80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2">
        <v>12</v>
      </c>
      <c r="CB13" s="172">
        <v>0</v>
      </c>
    </row>
    <row r="14" spans="1:80" ht="12.75">
      <c r="A14" s="173">
        <v>5</v>
      </c>
      <c r="B14" s="174" t="s">
        <v>98</v>
      </c>
      <c r="C14" s="175" t="s">
        <v>99</v>
      </c>
      <c r="D14" s="176" t="s">
        <v>88</v>
      </c>
      <c r="E14" s="177">
        <v>1</v>
      </c>
      <c r="F14" s="177">
        <v>0</v>
      </c>
      <c r="G14" s="178">
        <f>E14*F14</f>
        <v>0</v>
      </c>
      <c r="H14" s="179">
        <v>0</v>
      </c>
      <c r="I14" s="180">
        <f>E14*H14</f>
        <v>0</v>
      </c>
      <c r="J14" s="179"/>
      <c r="K14" s="180">
        <f>E14*J14</f>
        <v>0</v>
      </c>
      <c r="O14" s="172">
        <v>2</v>
      </c>
      <c r="AA14" s="145">
        <v>12</v>
      </c>
      <c r="AB14" s="145">
        <v>0</v>
      </c>
      <c r="AC14" s="145">
        <v>81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2">
        <v>12</v>
      </c>
      <c r="CB14" s="172">
        <v>0</v>
      </c>
    </row>
    <row r="15" spans="1:57" ht="12.75">
      <c r="A15" s="182"/>
      <c r="B15" s="183" t="s">
        <v>77</v>
      </c>
      <c r="C15" s="184" t="s">
        <v>93</v>
      </c>
      <c r="D15" s="185"/>
      <c r="E15" s="186"/>
      <c r="F15" s="187"/>
      <c r="G15" s="188">
        <f>SUM(G11:G14)</f>
        <v>0</v>
      </c>
      <c r="H15" s="189"/>
      <c r="I15" s="190">
        <f>SUM(I11:I14)</f>
        <v>0</v>
      </c>
      <c r="J15" s="189"/>
      <c r="K15" s="190">
        <f>SUM(K11:K14)</f>
        <v>0</v>
      </c>
      <c r="O15" s="172">
        <v>4</v>
      </c>
      <c r="BA15" s="191">
        <f>SUM(BA11:BA14)</f>
        <v>0</v>
      </c>
      <c r="BB15" s="191">
        <f>SUM(BB11:BB14)</f>
        <v>0</v>
      </c>
      <c r="BC15" s="191">
        <f>SUM(BC11:BC14)</f>
        <v>0</v>
      </c>
      <c r="BD15" s="191">
        <f>SUM(BD11:BD14)</f>
        <v>0</v>
      </c>
      <c r="BE15" s="191">
        <f>SUM(BE11:BE14)</f>
        <v>0</v>
      </c>
    </row>
    <row r="16" spans="1:15" ht="12.75">
      <c r="A16" s="162" t="s">
        <v>74</v>
      </c>
      <c r="B16" s="163" t="s">
        <v>75</v>
      </c>
      <c r="C16" s="164" t="s">
        <v>76</v>
      </c>
      <c r="D16" s="165"/>
      <c r="E16" s="166"/>
      <c r="F16" s="166"/>
      <c r="G16" s="167"/>
      <c r="H16" s="168"/>
      <c r="I16" s="169"/>
      <c r="J16" s="170"/>
      <c r="K16" s="171"/>
      <c r="O16" s="172">
        <v>1</v>
      </c>
    </row>
    <row r="17" spans="1:80" ht="20.25">
      <c r="A17" s="173">
        <v>6</v>
      </c>
      <c r="B17" s="174" t="s">
        <v>101</v>
      </c>
      <c r="C17" s="175" t="s">
        <v>102</v>
      </c>
      <c r="D17" s="176" t="s">
        <v>103</v>
      </c>
      <c r="E17" s="177">
        <v>3</v>
      </c>
      <c r="F17" s="177">
        <v>0</v>
      </c>
      <c r="G17" s="178">
        <f aca="true" t="shared" si="0" ref="G17:G45">E17*F17</f>
        <v>0</v>
      </c>
      <c r="H17" s="179">
        <v>0</v>
      </c>
      <c r="I17" s="180">
        <f aca="true" t="shared" si="1" ref="I17:I45">E17*H17</f>
        <v>0</v>
      </c>
      <c r="J17" s="179">
        <v>-0.225</v>
      </c>
      <c r="K17" s="180">
        <f aca="true" t="shared" si="2" ref="K17:K45">E17*J17</f>
        <v>-0.675</v>
      </c>
      <c r="O17" s="172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 aca="true" t="shared" si="3" ref="BA17:BA45">IF(AZ17=1,G17,0)</f>
        <v>0</v>
      </c>
      <c r="BB17" s="145">
        <f aca="true" t="shared" si="4" ref="BB17:BB45">IF(AZ17=2,G17,0)</f>
        <v>0</v>
      </c>
      <c r="BC17" s="145">
        <f aca="true" t="shared" si="5" ref="BC17:BC45">IF(AZ17=3,G17,0)</f>
        <v>0</v>
      </c>
      <c r="BD17" s="145">
        <f aca="true" t="shared" si="6" ref="BD17:BD45">IF(AZ17=4,G17,0)</f>
        <v>0</v>
      </c>
      <c r="BE17" s="145">
        <f aca="true" t="shared" si="7" ref="BE17:BE45">IF(AZ17=5,G17,0)</f>
        <v>0</v>
      </c>
      <c r="CA17" s="172">
        <v>1</v>
      </c>
      <c r="CB17" s="172">
        <v>1</v>
      </c>
    </row>
    <row r="18" spans="1:80" ht="12.75">
      <c r="A18" s="173">
        <v>7</v>
      </c>
      <c r="B18" s="174" t="s">
        <v>104</v>
      </c>
      <c r="C18" s="175" t="s">
        <v>105</v>
      </c>
      <c r="D18" s="176" t="s">
        <v>103</v>
      </c>
      <c r="E18" s="177">
        <v>111.7</v>
      </c>
      <c r="F18" s="177">
        <v>0</v>
      </c>
      <c r="G18" s="178">
        <f t="shared" si="0"/>
        <v>0</v>
      </c>
      <c r="H18" s="179">
        <v>0</v>
      </c>
      <c r="I18" s="180">
        <f t="shared" si="1"/>
        <v>0</v>
      </c>
      <c r="J18" s="179">
        <v>-0.13</v>
      </c>
      <c r="K18" s="180">
        <f t="shared" si="2"/>
        <v>-14.521</v>
      </c>
      <c r="O18" s="172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 t="shared" si="3"/>
        <v>0</v>
      </c>
      <c r="BB18" s="145">
        <f t="shared" si="4"/>
        <v>0</v>
      </c>
      <c r="BC18" s="145">
        <f t="shared" si="5"/>
        <v>0</v>
      </c>
      <c r="BD18" s="145">
        <f t="shared" si="6"/>
        <v>0</v>
      </c>
      <c r="BE18" s="145">
        <f t="shared" si="7"/>
        <v>0</v>
      </c>
      <c r="CA18" s="172">
        <v>1</v>
      </c>
      <c r="CB18" s="172">
        <v>1</v>
      </c>
    </row>
    <row r="19" spans="1:80" ht="12.75">
      <c r="A19" s="173">
        <v>8</v>
      </c>
      <c r="B19" s="174" t="s">
        <v>106</v>
      </c>
      <c r="C19" s="175" t="s">
        <v>107</v>
      </c>
      <c r="D19" s="176" t="s">
        <v>103</v>
      </c>
      <c r="E19" s="177">
        <v>114.7</v>
      </c>
      <c r="F19" s="177">
        <v>0</v>
      </c>
      <c r="G19" s="178">
        <f t="shared" si="0"/>
        <v>0</v>
      </c>
      <c r="H19" s="179">
        <v>0</v>
      </c>
      <c r="I19" s="180">
        <f t="shared" si="1"/>
        <v>0</v>
      </c>
      <c r="J19" s="179">
        <v>-0.235</v>
      </c>
      <c r="K19" s="180">
        <f t="shared" si="2"/>
        <v>-26.9545</v>
      </c>
      <c r="O19" s="172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 t="shared" si="3"/>
        <v>0</v>
      </c>
      <c r="BB19" s="145">
        <f t="shared" si="4"/>
        <v>0</v>
      </c>
      <c r="BC19" s="145">
        <f t="shared" si="5"/>
        <v>0</v>
      </c>
      <c r="BD19" s="145">
        <f t="shared" si="6"/>
        <v>0</v>
      </c>
      <c r="BE19" s="145">
        <f t="shared" si="7"/>
        <v>0</v>
      </c>
      <c r="CA19" s="172">
        <v>1</v>
      </c>
      <c r="CB19" s="172">
        <v>1</v>
      </c>
    </row>
    <row r="20" spans="1:80" ht="12.75">
      <c r="A20" s="173">
        <v>9</v>
      </c>
      <c r="B20" s="174" t="s">
        <v>108</v>
      </c>
      <c r="C20" s="175" t="s">
        <v>109</v>
      </c>
      <c r="D20" s="176" t="s">
        <v>103</v>
      </c>
      <c r="E20" s="177">
        <v>111.7</v>
      </c>
      <c r="F20" s="177">
        <v>0</v>
      </c>
      <c r="G20" s="178">
        <f t="shared" si="0"/>
        <v>0</v>
      </c>
      <c r="H20" s="179">
        <v>0</v>
      </c>
      <c r="I20" s="180">
        <f t="shared" si="1"/>
        <v>0</v>
      </c>
      <c r="J20" s="179">
        <v>-0.316</v>
      </c>
      <c r="K20" s="180">
        <f t="shared" si="2"/>
        <v>-35.297200000000004</v>
      </c>
      <c r="O20" s="172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 t="shared" si="3"/>
        <v>0</v>
      </c>
      <c r="BB20" s="145">
        <f t="shared" si="4"/>
        <v>0</v>
      </c>
      <c r="BC20" s="145">
        <f t="shared" si="5"/>
        <v>0</v>
      </c>
      <c r="BD20" s="145">
        <f t="shared" si="6"/>
        <v>0</v>
      </c>
      <c r="BE20" s="145">
        <f t="shared" si="7"/>
        <v>0</v>
      </c>
      <c r="CA20" s="172">
        <v>1</v>
      </c>
      <c r="CB20" s="172">
        <v>1</v>
      </c>
    </row>
    <row r="21" spans="1:80" ht="20.25">
      <c r="A21" s="173">
        <v>10</v>
      </c>
      <c r="B21" s="174" t="s">
        <v>110</v>
      </c>
      <c r="C21" s="175" t="s">
        <v>111</v>
      </c>
      <c r="D21" s="176" t="s">
        <v>112</v>
      </c>
      <c r="E21" s="177">
        <v>8</v>
      </c>
      <c r="F21" s="177">
        <v>0</v>
      </c>
      <c r="G21" s="178">
        <f t="shared" si="0"/>
        <v>0</v>
      </c>
      <c r="H21" s="179">
        <v>0</v>
      </c>
      <c r="I21" s="180">
        <f t="shared" si="1"/>
        <v>0</v>
      </c>
      <c r="J21" s="179">
        <v>-0.145</v>
      </c>
      <c r="K21" s="180">
        <f t="shared" si="2"/>
        <v>-1.16</v>
      </c>
      <c r="O21" s="172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 t="shared" si="3"/>
        <v>0</v>
      </c>
      <c r="BB21" s="145">
        <f t="shared" si="4"/>
        <v>0</v>
      </c>
      <c r="BC21" s="145">
        <f t="shared" si="5"/>
        <v>0</v>
      </c>
      <c r="BD21" s="145">
        <f t="shared" si="6"/>
        <v>0</v>
      </c>
      <c r="BE21" s="145">
        <f t="shared" si="7"/>
        <v>0</v>
      </c>
      <c r="CA21" s="172">
        <v>1</v>
      </c>
      <c r="CB21" s="172">
        <v>1</v>
      </c>
    </row>
    <row r="22" spans="1:80" ht="12.75">
      <c r="A22" s="173">
        <v>11</v>
      </c>
      <c r="B22" s="174" t="s">
        <v>113</v>
      </c>
      <c r="C22" s="175" t="s">
        <v>114</v>
      </c>
      <c r="D22" s="176" t="s">
        <v>115</v>
      </c>
      <c r="E22" s="177">
        <v>200</v>
      </c>
      <c r="F22" s="177">
        <v>0</v>
      </c>
      <c r="G22" s="178">
        <f t="shared" si="0"/>
        <v>0</v>
      </c>
      <c r="H22" s="179">
        <v>4E-05</v>
      </c>
      <c r="I22" s="180">
        <f t="shared" si="1"/>
        <v>0.008</v>
      </c>
      <c r="J22" s="179">
        <v>0</v>
      </c>
      <c r="K22" s="180">
        <f t="shared" si="2"/>
        <v>0</v>
      </c>
      <c r="O22" s="172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 t="shared" si="3"/>
        <v>0</v>
      </c>
      <c r="BB22" s="145">
        <f t="shared" si="4"/>
        <v>0</v>
      </c>
      <c r="BC22" s="145">
        <f t="shared" si="5"/>
        <v>0</v>
      </c>
      <c r="BD22" s="145">
        <f t="shared" si="6"/>
        <v>0</v>
      </c>
      <c r="BE22" s="145">
        <f t="shared" si="7"/>
        <v>0</v>
      </c>
      <c r="CA22" s="172">
        <v>1</v>
      </c>
      <c r="CB22" s="172">
        <v>1</v>
      </c>
    </row>
    <row r="23" spans="1:80" ht="12.75">
      <c r="A23" s="173">
        <v>12</v>
      </c>
      <c r="B23" s="174" t="s">
        <v>116</v>
      </c>
      <c r="C23" s="175" t="s">
        <v>117</v>
      </c>
      <c r="D23" s="176" t="s">
        <v>118</v>
      </c>
      <c r="E23" s="177">
        <v>80</v>
      </c>
      <c r="F23" s="177">
        <v>0</v>
      </c>
      <c r="G23" s="178">
        <f t="shared" si="0"/>
        <v>0</v>
      </c>
      <c r="H23" s="179">
        <v>0</v>
      </c>
      <c r="I23" s="180">
        <f t="shared" si="1"/>
        <v>0</v>
      </c>
      <c r="J23" s="179">
        <v>0</v>
      </c>
      <c r="K23" s="180">
        <f t="shared" si="2"/>
        <v>0</v>
      </c>
      <c r="O23" s="172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 t="shared" si="3"/>
        <v>0</v>
      </c>
      <c r="BB23" s="145">
        <f t="shared" si="4"/>
        <v>0</v>
      </c>
      <c r="BC23" s="145">
        <f t="shared" si="5"/>
        <v>0</v>
      </c>
      <c r="BD23" s="145">
        <f t="shared" si="6"/>
        <v>0</v>
      </c>
      <c r="BE23" s="145">
        <f t="shared" si="7"/>
        <v>0</v>
      </c>
      <c r="CA23" s="172">
        <v>1</v>
      </c>
      <c r="CB23" s="172">
        <v>1</v>
      </c>
    </row>
    <row r="24" spans="1:80" ht="20.25">
      <c r="A24" s="173">
        <v>13</v>
      </c>
      <c r="B24" s="174" t="s">
        <v>119</v>
      </c>
      <c r="C24" s="175" t="s">
        <v>120</v>
      </c>
      <c r="D24" s="176" t="s">
        <v>121</v>
      </c>
      <c r="E24" s="177">
        <v>50</v>
      </c>
      <c r="F24" s="177">
        <v>0</v>
      </c>
      <c r="G24" s="178">
        <f t="shared" si="0"/>
        <v>0</v>
      </c>
      <c r="H24" s="179">
        <v>0</v>
      </c>
      <c r="I24" s="180">
        <f t="shared" si="1"/>
        <v>0</v>
      </c>
      <c r="J24" s="179">
        <v>0</v>
      </c>
      <c r="K24" s="180">
        <f t="shared" si="2"/>
        <v>0</v>
      </c>
      <c r="O24" s="172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 t="shared" si="3"/>
        <v>0</v>
      </c>
      <c r="BB24" s="145">
        <f t="shared" si="4"/>
        <v>0</v>
      </c>
      <c r="BC24" s="145">
        <f t="shared" si="5"/>
        <v>0</v>
      </c>
      <c r="BD24" s="145">
        <f t="shared" si="6"/>
        <v>0</v>
      </c>
      <c r="BE24" s="145">
        <f t="shared" si="7"/>
        <v>0</v>
      </c>
      <c r="CA24" s="172">
        <v>1</v>
      </c>
      <c r="CB24" s="172">
        <v>1</v>
      </c>
    </row>
    <row r="25" spans="1:80" ht="12.75">
      <c r="A25" s="173">
        <v>14</v>
      </c>
      <c r="B25" s="174" t="s">
        <v>122</v>
      </c>
      <c r="C25" s="175" t="s">
        <v>123</v>
      </c>
      <c r="D25" s="176" t="s">
        <v>121</v>
      </c>
      <c r="E25" s="177">
        <v>95.6445</v>
      </c>
      <c r="F25" s="177">
        <v>0</v>
      </c>
      <c r="G25" s="178">
        <f t="shared" si="0"/>
        <v>0</v>
      </c>
      <c r="H25" s="179">
        <v>0</v>
      </c>
      <c r="I25" s="180">
        <f t="shared" si="1"/>
        <v>0</v>
      </c>
      <c r="J25" s="179">
        <v>0</v>
      </c>
      <c r="K25" s="180">
        <f t="shared" si="2"/>
        <v>0</v>
      </c>
      <c r="O25" s="172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 t="shared" si="3"/>
        <v>0</v>
      </c>
      <c r="BB25" s="145">
        <f t="shared" si="4"/>
        <v>0</v>
      </c>
      <c r="BC25" s="145">
        <f t="shared" si="5"/>
        <v>0</v>
      </c>
      <c r="BD25" s="145">
        <f t="shared" si="6"/>
        <v>0</v>
      </c>
      <c r="BE25" s="145">
        <f t="shared" si="7"/>
        <v>0</v>
      </c>
      <c r="CA25" s="172">
        <v>1</v>
      </c>
      <c r="CB25" s="172">
        <v>1</v>
      </c>
    </row>
    <row r="26" spans="1:80" ht="12.75">
      <c r="A26" s="173">
        <v>15</v>
      </c>
      <c r="B26" s="174" t="s">
        <v>124</v>
      </c>
      <c r="C26" s="175" t="s">
        <v>125</v>
      </c>
      <c r="D26" s="176" t="s">
        <v>121</v>
      </c>
      <c r="E26" s="177">
        <v>707.555</v>
      </c>
      <c r="F26" s="177">
        <v>0</v>
      </c>
      <c r="G26" s="178">
        <f t="shared" si="0"/>
        <v>0</v>
      </c>
      <c r="H26" s="179">
        <v>0</v>
      </c>
      <c r="I26" s="180">
        <f t="shared" si="1"/>
        <v>0</v>
      </c>
      <c r="J26" s="179">
        <v>0</v>
      </c>
      <c r="K26" s="180">
        <f t="shared" si="2"/>
        <v>0</v>
      </c>
      <c r="O26" s="172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 t="shared" si="3"/>
        <v>0</v>
      </c>
      <c r="BB26" s="145">
        <f t="shared" si="4"/>
        <v>0</v>
      </c>
      <c r="BC26" s="145">
        <f t="shared" si="5"/>
        <v>0</v>
      </c>
      <c r="BD26" s="145">
        <f t="shared" si="6"/>
        <v>0</v>
      </c>
      <c r="BE26" s="145">
        <f t="shared" si="7"/>
        <v>0</v>
      </c>
      <c r="CA26" s="172">
        <v>1</v>
      </c>
      <c r="CB26" s="172">
        <v>1</v>
      </c>
    </row>
    <row r="27" spans="1:80" ht="12.75">
      <c r="A27" s="173">
        <v>16</v>
      </c>
      <c r="B27" s="174" t="s">
        <v>126</v>
      </c>
      <c r="C27" s="175" t="s">
        <v>127</v>
      </c>
      <c r="D27" s="176" t="s">
        <v>121</v>
      </c>
      <c r="E27" s="177">
        <v>353.7775</v>
      </c>
      <c r="F27" s="177">
        <v>0</v>
      </c>
      <c r="G27" s="178">
        <f t="shared" si="0"/>
        <v>0</v>
      </c>
      <c r="H27" s="179">
        <v>0</v>
      </c>
      <c r="I27" s="180">
        <f t="shared" si="1"/>
        <v>0</v>
      </c>
      <c r="J27" s="179">
        <v>0</v>
      </c>
      <c r="K27" s="180">
        <f t="shared" si="2"/>
        <v>0</v>
      </c>
      <c r="O27" s="172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 t="shared" si="3"/>
        <v>0</v>
      </c>
      <c r="BB27" s="145">
        <f t="shared" si="4"/>
        <v>0</v>
      </c>
      <c r="BC27" s="145">
        <f t="shared" si="5"/>
        <v>0</v>
      </c>
      <c r="BD27" s="145">
        <f t="shared" si="6"/>
        <v>0</v>
      </c>
      <c r="BE27" s="145">
        <f t="shared" si="7"/>
        <v>0</v>
      </c>
      <c r="CA27" s="172">
        <v>1</v>
      </c>
      <c r="CB27" s="172">
        <v>1</v>
      </c>
    </row>
    <row r="28" spans="1:80" ht="12.75">
      <c r="A28" s="173">
        <v>17</v>
      </c>
      <c r="B28" s="174" t="s">
        <v>128</v>
      </c>
      <c r="C28" s="175" t="s">
        <v>129</v>
      </c>
      <c r="D28" s="176" t="s">
        <v>103</v>
      </c>
      <c r="E28" s="177">
        <v>995.04</v>
      </c>
      <c r="F28" s="177">
        <v>0</v>
      </c>
      <c r="G28" s="178">
        <f t="shared" si="0"/>
        <v>0</v>
      </c>
      <c r="H28" s="179">
        <v>0.00099</v>
      </c>
      <c r="I28" s="180">
        <f t="shared" si="1"/>
        <v>0.9850896</v>
      </c>
      <c r="J28" s="179">
        <v>0</v>
      </c>
      <c r="K28" s="180">
        <f t="shared" si="2"/>
        <v>0</v>
      </c>
      <c r="O28" s="172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 t="shared" si="3"/>
        <v>0</v>
      </c>
      <c r="BB28" s="145">
        <f t="shared" si="4"/>
        <v>0</v>
      </c>
      <c r="BC28" s="145">
        <f t="shared" si="5"/>
        <v>0</v>
      </c>
      <c r="BD28" s="145">
        <f t="shared" si="6"/>
        <v>0</v>
      </c>
      <c r="BE28" s="145">
        <f t="shared" si="7"/>
        <v>0</v>
      </c>
      <c r="CA28" s="172">
        <v>1</v>
      </c>
      <c r="CB28" s="172">
        <v>1</v>
      </c>
    </row>
    <row r="29" spans="1:80" ht="12.75">
      <c r="A29" s="173">
        <v>18</v>
      </c>
      <c r="B29" s="174" t="s">
        <v>130</v>
      </c>
      <c r="C29" s="175" t="s">
        <v>131</v>
      </c>
      <c r="D29" s="176" t="s">
        <v>103</v>
      </c>
      <c r="E29" s="177">
        <v>452.88</v>
      </c>
      <c r="F29" s="177">
        <v>0</v>
      </c>
      <c r="G29" s="178">
        <f t="shared" si="0"/>
        <v>0</v>
      </c>
      <c r="H29" s="179">
        <v>0.00086</v>
      </c>
      <c r="I29" s="180">
        <f t="shared" si="1"/>
        <v>0.3894768</v>
      </c>
      <c r="J29" s="179">
        <v>0</v>
      </c>
      <c r="K29" s="180">
        <f t="shared" si="2"/>
        <v>0</v>
      </c>
      <c r="O29" s="172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 t="shared" si="3"/>
        <v>0</v>
      </c>
      <c r="BB29" s="145">
        <f t="shared" si="4"/>
        <v>0</v>
      </c>
      <c r="BC29" s="145">
        <f t="shared" si="5"/>
        <v>0</v>
      </c>
      <c r="BD29" s="145">
        <f t="shared" si="6"/>
        <v>0</v>
      </c>
      <c r="BE29" s="145">
        <f t="shared" si="7"/>
        <v>0</v>
      </c>
      <c r="CA29" s="172">
        <v>1</v>
      </c>
      <c r="CB29" s="172">
        <v>1</v>
      </c>
    </row>
    <row r="30" spans="1:80" ht="12.75">
      <c r="A30" s="173">
        <v>19</v>
      </c>
      <c r="B30" s="174" t="s">
        <v>132</v>
      </c>
      <c r="C30" s="175" t="s">
        <v>133</v>
      </c>
      <c r="D30" s="176" t="s">
        <v>103</v>
      </c>
      <c r="E30" s="177">
        <v>995.04</v>
      </c>
      <c r="F30" s="177">
        <v>0</v>
      </c>
      <c r="G30" s="178">
        <f t="shared" si="0"/>
        <v>0</v>
      </c>
      <c r="H30" s="179">
        <v>0</v>
      </c>
      <c r="I30" s="180">
        <f t="shared" si="1"/>
        <v>0</v>
      </c>
      <c r="J30" s="179">
        <v>0</v>
      </c>
      <c r="K30" s="180">
        <f t="shared" si="2"/>
        <v>0</v>
      </c>
      <c r="O30" s="172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 t="shared" si="3"/>
        <v>0</v>
      </c>
      <c r="BB30" s="145">
        <f t="shared" si="4"/>
        <v>0</v>
      </c>
      <c r="BC30" s="145">
        <f t="shared" si="5"/>
        <v>0</v>
      </c>
      <c r="BD30" s="145">
        <f t="shared" si="6"/>
        <v>0</v>
      </c>
      <c r="BE30" s="145">
        <f t="shared" si="7"/>
        <v>0</v>
      </c>
      <c r="CA30" s="172">
        <v>1</v>
      </c>
      <c r="CB30" s="172">
        <v>1</v>
      </c>
    </row>
    <row r="31" spans="1:80" ht="12.75">
      <c r="A31" s="173">
        <v>20</v>
      </c>
      <c r="B31" s="174" t="s">
        <v>134</v>
      </c>
      <c r="C31" s="175" t="s">
        <v>135</v>
      </c>
      <c r="D31" s="176" t="s">
        <v>103</v>
      </c>
      <c r="E31" s="177">
        <v>452.88</v>
      </c>
      <c r="F31" s="177">
        <v>0</v>
      </c>
      <c r="G31" s="178">
        <f t="shared" si="0"/>
        <v>0</v>
      </c>
      <c r="H31" s="179">
        <v>0</v>
      </c>
      <c r="I31" s="180">
        <f t="shared" si="1"/>
        <v>0</v>
      </c>
      <c r="J31" s="179">
        <v>0</v>
      </c>
      <c r="K31" s="180">
        <f t="shared" si="2"/>
        <v>0</v>
      </c>
      <c r="O31" s="172">
        <v>2</v>
      </c>
      <c r="AA31" s="145">
        <v>1</v>
      </c>
      <c r="AB31" s="145">
        <v>0</v>
      </c>
      <c r="AC31" s="145">
        <v>0</v>
      </c>
      <c r="AZ31" s="145">
        <v>1</v>
      </c>
      <c r="BA31" s="145">
        <f t="shared" si="3"/>
        <v>0</v>
      </c>
      <c r="BB31" s="145">
        <f t="shared" si="4"/>
        <v>0</v>
      </c>
      <c r="BC31" s="145">
        <f t="shared" si="5"/>
        <v>0</v>
      </c>
      <c r="BD31" s="145">
        <f t="shared" si="6"/>
        <v>0</v>
      </c>
      <c r="BE31" s="145">
        <f t="shared" si="7"/>
        <v>0</v>
      </c>
      <c r="CA31" s="172">
        <v>1</v>
      </c>
      <c r="CB31" s="172">
        <v>0</v>
      </c>
    </row>
    <row r="32" spans="1:80" ht="12.75">
      <c r="A32" s="173">
        <v>21</v>
      </c>
      <c r="B32" s="174" t="s">
        <v>136</v>
      </c>
      <c r="C32" s="175" t="s">
        <v>137</v>
      </c>
      <c r="D32" s="176" t="s">
        <v>121</v>
      </c>
      <c r="E32" s="177">
        <v>380.0965</v>
      </c>
      <c r="F32" s="177">
        <v>0</v>
      </c>
      <c r="G32" s="178">
        <f t="shared" si="0"/>
        <v>0</v>
      </c>
      <c r="H32" s="179">
        <v>0</v>
      </c>
      <c r="I32" s="180">
        <f t="shared" si="1"/>
        <v>0</v>
      </c>
      <c r="J32" s="179">
        <v>0</v>
      </c>
      <c r="K32" s="180">
        <f t="shared" si="2"/>
        <v>0</v>
      </c>
      <c r="O32" s="172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 t="shared" si="3"/>
        <v>0</v>
      </c>
      <c r="BB32" s="145">
        <f t="shared" si="4"/>
        <v>0</v>
      </c>
      <c r="BC32" s="145">
        <f t="shared" si="5"/>
        <v>0</v>
      </c>
      <c r="BD32" s="145">
        <f t="shared" si="6"/>
        <v>0</v>
      </c>
      <c r="BE32" s="145">
        <f t="shared" si="7"/>
        <v>0</v>
      </c>
      <c r="CA32" s="172">
        <v>1</v>
      </c>
      <c r="CB32" s="172">
        <v>1</v>
      </c>
    </row>
    <row r="33" spans="1:80" ht="20.25">
      <c r="A33" s="173">
        <v>22</v>
      </c>
      <c r="B33" s="174" t="s">
        <v>138</v>
      </c>
      <c r="C33" s="175" t="s">
        <v>139</v>
      </c>
      <c r="D33" s="176" t="s">
        <v>121</v>
      </c>
      <c r="E33" s="177">
        <v>837.94</v>
      </c>
      <c r="F33" s="177">
        <v>0</v>
      </c>
      <c r="G33" s="178">
        <f t="shared" si="0"/>
        <v>0</v>
      </c>
      <c r="H33" s="179">
        <v>0</v>
      </c>
      <c r="I33" s="180">
        <f t="shared" si="1"/>
        <v>0</v>
      </c>
      <c r="J33" s="179">
        <v>0</v>
      </c>
      <c r="K33" s="180">
        <f t="shared" si="2"/>
        <v>0</v>
      </c>
      <c r="O33" s="172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 t="shared" si="3"/>
        <v>0</v>
      </c>
      <c r="BB33" s="145">
        <f t="shared" si="4"/>
        <v>0</v>
      </c>
      <c r="BC33" s="145">
        <f t="shared" si="5"/>
        <v>0</v>
      </c>
      <c r="BD33" s="145">
        <f t="shared" si="6"/>
        <v>0</v>
      </c>
      <c r="BE33" s="145">
        <f t="shared" si="7"/>
        <v>0</v>
      </c>
      <c r="CA33" s="172">
        <v>1</v>
      </c>
      <c r="CB33" s="172">
        <v>1</v>
      </c>
    </row>
    <row r="34" spans="1:80" ht="20.25">
      <c r="A34" s="173">
        <v>23</v>
      </c>
      <c r="B34" s="174" t="s">
        <v>140</v>
      </c>
      <c r="C34" s="175" t="s">
        <v>141</v>
      </c>
      <c r="D34" s="176" t="s">
        <v>121</v>
      </c>
      <c r="E34" s="177">
        <v>130.385</v>
      </c>
      <c r="F34" s="177">
        <v>0</v>
      </c>
      <c r="G34" s="178">
        <f t="shared" si="0"/>
        <v>0</v>
      </c>
      <c r="H34" s="179">
        <v>0</v>
      </c>
      <c r="I34" s="180">
        <f t="shared" si="1"/>
        <v>0</v>
      </c>
      <c r="J34" s="179">
        <v>0</v>
      </c>
      <c r="K34" s="180">
        <f t="shared" si="2"/>
        <v>0</v>
      </c>
      <c r="O34" s="172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 t="shared" si="3"/>
        <v>0</v>
      </c>
      <c r="BB34" s="145">
        <f t="shared" si="4"/>
        <v>0</v>
      </c>
      <c r="BC34" s="145">
        <f t="shared" si="5"/>
        <v>0</v>
      </c>
      <c r="BD34" s="145">
        <f t="shared" si="6"/>
        <v>0</v>
      </c>
      <c r="BE34" s="145">
        <f t="shared" si="7"/>
        <v>0</v>
      </c>
      <c r="CA34" s="172">
        <v>1</v>
      </c>
      <c r="CB34" s="172">
        <v>1</v>
      </c>
    </row>
    <row r="35" spans="1:80" ht="12.75">
      <c r="A35" s="173">
        <v>24</v>
      </c>
      <c r="B35" s="174" t="s">
        <v>142</v>
      </c>
      <c r="C35" s="175" t="s">
        <v>143</v>
      </c>
      <c r="D35" s="176" t="s">
        <v>121</v>
      </c>
      <c r="E35" s="177">
        <v>837.94</v>
      </c>
      <c r="F35" s="177">
        <v>0</v>
      </c>
      <c r="G35" s="178">
        <f t="shared" si="0"/>
        <v>0</v>
      </c>
      <c r="H35" s="179">
        <v>0</v>
      </c>
      <c r="I35" s="180">
        <f t="shared" si="1"/>
        <v>0</v>
      </c>
      <c r="J35" s="179">
        <v>0</v>
      </c>
      <c r="K35" s="180">
        <f t="shared" si="2"/>
        <v>0</v>
      </c>
      <c r="O35" s="172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 t="shared" si="3"/>
        <v>0</v>
      </c>
      <c r="BB35" s="145">
        <f t="shared" si="4"/>
        <v>0</v>
      </c>
      <c r="BC35" s="145">
        <f t="shared" si="5"/>
        <v>0</v>
      </c>
      <c r="BD35" s="145">
        <f t="shared" si="6"/>
        <v>0</v>
      </c>
      <c r="BE35" s="145">
        <f t="shared" si="7"/>
        <v>0</v>
      </c>
      <c r="CA35" s="172">
        <v>1</v>
      </c>
      <c r="CB35" s="172">
        <v>1</v>
      </c>
    </row>
    <row r="36" spans="1:80" ht="20.25">
      <c r="A36" s="173">
        <v>25</v>
      </c>
      <c r="B36" s="174" t="s">
        <v>144</v>
      </c>
      <c r="C36" s="175" t="s">
        <v>145</v>
      </c>
      <c r="D36" s="176" t="s">
        <v>121</v>
      </c>
      <c r="E36" s="177">
        <v>707.555</v>
      </c>
      <c r="F36" s="177">
        <v>0</v>
      </c>
      <c r="G36" s="178">
        <f t="shared" si="0"/>
        <v>0</v>
      </c>
      <c r="H36" s="179">
        <v>0</v>
      </c>
      <c r="I36" s="180">
        <f t="shared" si="1"/>
        <v>0</v>
      </c>
      <c r="J36" s="179">
        <v>0</v>
      </c>
      <c r="K36" s="180">
        <f t="shared" si="2"/>
        <v>0</v>
      </c>
      <c r="O36" s="172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 t="shared" si="3"/>
        <v>0</v>
      </c>
      <c r="BB36" s="145">
        <f t="shared" si="4"/>
        <v>0</v>
      </c>
      <c r="BC36" s="145">
        <f t="shared" si="5"/>
        <v>0</v>
      </c>
      <c r="BD36" s="145">
        <f t="shared" si="6"/>
        <v>0</v>
      </c>
      <c r="BE36" s="145">
        <f t="shared" si="7"/>
        <v>0</v>
      </c>
      <c r="CA36" s="172">
        <v>1</v>
      </c>
      <c r="CB36" s="172">
        <v>1</v>
      </c>
    </row>
    <row r="37" spans="1:80" ht="12.75">
      <c r="A37" s="173">
        <v>26</v>
      </c>
      <c r="B37" s="174" t="s">
        <v>146</v>
      </c>
      <c r="C37" s="175" t="s">
        <v>147</v>
      </c>
      <c r="D37" s="176" t="s">
        <v>121</v>
      </c>
      <c r="E37" s="177">
        <v>837.94</v>
      </c>
      <c r="F37" s="177">
        <v>0</v>
      </c>
      <c r="G37" s="178">
        <f t="shared" si="0"/>
        <v>0</v>
      </c>
      <c r="H37" s="179">
        <v>0</v>
      </c>
      <c r="I37" s="180">
        <f t="shared" si="1"/>
        <v>0</v>
      </c>
      <c r="J37" s="179">
        <v>0</v>
      </c>
      <c r="K37" s="180">
        <f t="shared" si="2"/>
        <v>0</v>
      </c>
      <c r="O37" s="172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 t="shared" si="3"/>
        <v>0</v>
      </c>
      <c r="BB37" s="145">
        <f t="shared" si="4"/>
        <v>0</v>
      </c>
      <c r="BC37" s="145">
        <f t="shared" si="5"/>
        <v>0</v>
      </c>
      <c r="BD37" s="145">
        <f t="shared" si="6"/>
        <v>0</v>
      </c>
      <c r="BE37" s="145">
        <f t="shared" si="7"/>
        <v>0</v>
      </c>
      <c r="CA37" s="172">
        <v>1</v>
      </c>
      <c r="CB37" s="172">
        <v>1</v>
      </c>
    </row>
    <row r="38" spans="1:80" ht="12.75">
      <c r="A38" s="173">
        <v>27</v>
      </c>
      <c r="B38" s="174" t="s">
        <v>148</v>
      </c>
      <c r="C38" s="175" t="s">
        <v>149</v>
      </c>
      <c r="D38" s="176" t="s">
        <v>121</v>
      </c>
      <c r="E38" s="177">
        <v>379.015</v>
      </c>
      <c r="F38" s="177">
        <v>0</v>
      </c>
      <c r="G38" s="178">
        <f t="shared" si="0"/>
        <v>0</v>
      </c>
      <c r="H38" s="179">
        <v>0</v>
      </c>
      <c r="I38" s="180">
        <f t="shared" si="1"/>
        <v>0</v>
      </c>
      <c r="J38" s="179">
        <v>0</v>
      </c>
      <c r="K38" s="180">
        <f t="shared" si="2"/>
        <v>0</v>
      </c>
      <c r="O38" s="172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 t="shared" si="3"/>
        <v>0</v>
      </c>
      <c r="BB38" s="145">
        <f t="shared" si="4"/>
        <v>0</v>
      </c>
      <c r="BC38" s="145">
        <f t="shared" si="5"/>
        <v>0</v>
      </c>
      <c r="BD38" s="145">
        <f t="shared" si="6"/>
        <v>0</v>
      </c>
      <c r="BE38" s="145">
        <f t="shared" si="7"/>
        <v>0</v>
      </c>
      <c r="CA38" s="172">
        <v>1</v>
      </c>
      <c r="CB38" s="172">
        <v>1</v>
      </c>
    </row>
    <row r="39" spans="1:80" ht="12.75">
      <c r="A39" s="173">
        <v>28</v>
      </c>
      <c r="B39" s="174" t="s">
        <v>150</v>
      </c>
      <c r="C39" s="175" t="s">
        <v>151</v>
      </c>
      <c r="D39" s="176" t="s">
        <v>103</v>
      </c>
      <c r="E39" s="177">
        <v>637.63</v>
      </c>
      <c r="F39" s="177">
        <v>0</v>
      </c>
      <c r="G39" s="178">
        <f t="shared" si="0"/>
        <v>0</v>
      </c>
      <c r="H39" s="179">
        <v>0</v>
      </c>
      <c r="I39" s="180">
        <f t="shared" si="1"/>
        <v>0</v>
      </c>
      <c r="J39" s="179">
        <v>0</v>
      </c>
      <c r="K39" s="180">
        <f t="shared" si="2"/>
        <v>0</v>
      </c>
      <c r="O39" s="172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 t="shared" si="3"/>
        <v>0</v>
      </c>
      <c r="BB39" s="145">
        <f t="shared" si="4"/>
        <v>0</v>
      </c>
      <c r="BC39" s="145">
        <f t="shared" si="5"/>
        <v>0</v>
      </c>
      <c r="BD39" s="145">
        <f t="shared" si="6"/>
        <v>0</v>
      </c>
      <c r="BE39" s="145">
        <f t="shared" si="7"/>
        <v>0</v>
      </c>
      <c r="CA39" s="172">
        <v>1</v>
      </c>
      <c r="CB39" s="172">
        <v>1</v>
      </c>
    </row>
    <row r="40" spans="1:80" ht="12.75">
      <c r="A40" s="173">
        <v>29</v>
      </c>
      <c r="B40" s="174" t="s">
        <v>152</v>
      </c>
      <c r="C40" s="175" t="s">
        <v>153</v>
      </c>
      <c r="D40" s="176" t="s">
        <v>103</v>
      </c>
      <c r="E40" s="177">
        <v>758.03</v>
      </c>
      <c r="F40" s="177">
        <v>0</v>
      </c>
      <c r="G40" s="178">
        <f t="shared" si="0"/>
        <v>0</v>
      </c>
      <c r="H40" s="179">
        <v>0</v>
      </c>
      <c r="I40" s="180">
        <f t="shared" si="1"/>
        <v>0</v>
      </c>
      <c r="J40" s="179">
        <v>0</v>
      </c>
      <c r="K40" s="180">
        <f t="shared" si="2"/>
        <v>0</v>
      </c>
      <c r="O40" s="172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 t="shared" si="3"/>
        <v>0</v>
      </c>
      <c r="BB40" s="145">
        <f t="shared" si="4"/>
        <v>0</v>
      </c>
      <c r="BC40" s="145">
        <f t="shared" si="5"/>
        <v>0</v>
      </c>
      <c r="BD40" s="145">
        <f t="shared" si="6"/>
        <v>0</v>
      </c>
      <c r="BE40" s="145">
        <f t="shared" si="7"/>
        <v>0</v>
      </c>
      <c r="CA40" s="172">
        <v>1</v>
      </c>
      <c r="CB40" s="172">
        <v>1</v>
      </c>
    </row>
    <row r="41" spans="1:80" ht="12.75">
      <c r="A41" s="173">
        <v>30</v>
      </c>
      <c r="B41" s="174" t="s">
        <v>154</v>
      </c>
      <c r="C41" s="175" t="s">
        <v>155</v>
      </c>
      <c r="D41" s="176" t="s">
        <v>103</v>
      </c>
      <c r="E41" s="177">
        <v>637.63</v>
      </c>
      <c r="F41" s="177">
        <v>0</v>
      </c>
      <c r="G41" s="178">
        <f t="shared" si="0"/>
        <v>0</v>
      </c>
      <c r="H41" s="179">
        <v>0</v>
      </c>
      <c r="I41" s="180">
        <f t="shared" si="1"/>
        <v>0</v>
      </c>
      <c r="J41" s="179">
        <v>0</v>
      </c>
      <c r="K41" s="180">
        <f t="shared" si="2"/>
        <v>0</v>
      </c>
      <c r="O41" s="172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 t="shared" si="3"/>
        <v>0</v>
      </c>
      <c r="BB41" s="145">
        <f t="shared" si="4"/>
        <v>0</v>
      </c>
      <c r="BC41" s="145">
        <f t="shared" si="5"/>
        <v>0</v>
      </c>
      <c r="BD41" s="145">
        <f t="shared" si="6"/>
        <v>0</v>
      </c>
      <c r="BE41" s="145">
        <f t="shared" si="7"/>
        <v>0</v>
      </c>
      <c r="CA41" s="172">
        <v>1</v>
      </c>
      <c r="CB41" s="172">
        <v>1</v>
      </c>
    </row>
    <row r="42" spans="1:80" ht="20.25">
      <c r="A42" s="173">
        <v>31</v>
      </c>
      <c r="B42" s="174" t="s">
        <v>156</v>
      </c>
      <c r="C42" s="175" t="s">
        <v>157</v>
      </c>
      <c r="D42" s="176" t="s">
        <v>121</v>
      </c>
      <c r="E42" s="177">
        <v>95.6445</v>
      </c>
      <c r="F42" s="177">
        <v>0</v>
      </c>
      <c r="G42" s="178">
        <f t="shared" si="0"/>
        <v>0</v>
      </c>
      <c r="H42" s="179">
        <v>0</v>
      </c>
      <c r="I42" s="180">
        <f t="shared" si="1"/>
        <v>0</v>
      </c>
      <c r="J42" s="179"/>
      <c r="K42" s="180">
        <f t="shared" si="2"/>
        <v>0</v>
      </c>
      <c r="O42" s="172">
        <v>2</v>
      </c>
      <c r="AA42" s="145">
        <v>12</v>
      </c>
      <c r="AB42" s="145">
        <v>0</v>
      </c>
      <c r="AC42" s="145">
        <v>2</v>
      </c>
      <c r="AZ42" s="145">
        <v>1</v>
      </c>
      <c r="BA42" s="145">
        <f t="shared" si="3"/>
        <v>0</v>
      </c>
      <c r="BB42" s="145">
        <f t="shared" si="4"/>
        <v>0</v>
      </c>
      <c r="BC42" s="145">
        <f t="shared" si="5"/>
        <v>0</v>
      </c>
      <c r="BD42" s="145">
        <f t="shared" si="6"/>
        <v>0</v>
      </c>
      <c r="BE42" s="145">
        <f t="shared" si="7"/>
        <v>0</v>
      </c>
      <c r="CA42" s="172">
        <v>12</v>
      </c>
      <c r="CB42" s="172">
        <v>0</v>
      </c>
    </row>
    <row r="43" spans="1:80" ht="12.75">
      <c r="A43" s="173">
        <v>32</v>
      </c>
      <c r="B43" s="174" t="s">
        <v>142</v>
      </c>
      <c r="C43" s="175" t="s">
        <v>158</v>
      </c>
      <c r="D43" s="176" t="s">
        <v>121</v>
      </c>
      <c r="E43" s="177">
        <v>95.6445</v>
      </c>
      <c r="F43" s="177">
        <v>0</v>
      </c>
      <c r="G43" s="178">
        <f t="shared" si="0"/>
        <v>0</v>
      </c>
      <c r="H43" s="179">
        <v>0</v>
      </c>
      <c r="I43" s="180">
        <f t="shared" si="1"/>
        <v>0</v>
      </c>
      <c r="J43" s="179"/>
      <c r="K43" s="180">
        <f t="shared" si="2"/>
        <v>0</v>
      </c>
      <c r="O43" s="172">
        <v>2</v>
      </c>
      <c r="AA43" s="145">
        <v>12</v>
      </c>
      <c r="AB43" s="145">
        <v>0</v>
      </c>
      <c r="AC43" s="145">
        <v>3</v>
      </c>
      <c r="AZ43" s="145">
        <v>1</v>
      </c>
      <c r="BA43" s="145">
        <f t="shared" si="3"/>
        <v>0</v>
      </c>
      <c r="BB43" s="145">
        <f t="shared" si="4"/>
        <v>0</v>
      </c>
      <c r="BC43" s="145">
        <f t="shared" si="5"/>
        <v>0</v>
      </c>
      <c r="BD43" s="145">
        <f t="shared" si="6"/>
        <v>0</v>
      </c>
      <c r="BE43" s="145">
        <f t="shared" si="7"/>
        <v>0</v>
      </c>
      <c r="CA43" s="172">
        <v>12</v>
      </c>
      <c r="CB43" s="172">
        <v>0</v>
      </c>
    </row>
    <row r="44" spans="1:80" ht="12.75">
      <c r="A44" s="173">
        <v>33</v>
      </c>
      <c r="B44" s="174" t="s">
        <v>159</v>
      </c>
      <c r="C44" s="175" t="s">
        <v>160</v>
      </c>
      <c r="D44" s="176" t="s">
        <v>161</v>
      </c>
      <c r="E44" s="177">
        <v>31.8815</v>
      </c>
      <c r="F44" s="177">
        <v>0</v>
      </c>
      <c r="G44" s="178">
        <f t="shared" si="0"/>
        <v>0</v>
      </c>
      <c r="H44" s="179">
        <v>0.001</v>
      </c>
      <c r="I44" s="180">
        <f t="shared" si="1"/>
        <v>0.0318815</v>
      </c>
      <c r="J44" s="179"/>
      <c r="K44" s="180">
        <f t="shared" si="2"/>
        <v>0</v>
      </c>
      <c r="O44" s="172">
        <v>2</v>
      </c>
      <c r="AA44" s="145">
        <v>3</v>
      </c>
      <c r="AB44" s="145">
        <v>1</v>
      </c>
      <c r="AC44" s="145">
        <v>572410</v>
      </c>
      <c r="AZ44" s="145">
        <v>1</v>
      </c>
      <c r="BA44" s="145">
        <f t="shared" si="3"/>
        <v>0</v>
      </c>
      <c r="BB44" s="145">
        <f t="shared" si="4"/>
        <v>0</v>
      </c>
      <c r="BC44" s="145">
        <f t="shared" si="5"/>
        <v>0</v>
      </c>
      <c r="BD44" s="145">
        <f t="shared" si="6"/>
        <v>0</v>
      </c>
      <c r="BE44" s="145">
        <f t="shared" si="7"/>
        <v>0</v>
      </c>
      <c r="CA44" s="172">
        <v>3</v>
      </c>
      <c r="CB44" s="172">
        <v>1</v>
      </c>
    </row>
    <row r="45" spans="1:80" ht="12.75">
      <c r="A45" s="173">
        <v>34</v>
      </c>
      <c r="B45" s="174" t="s">
        <v>162</v>
      </c>
      <c r="C45" s="175" t="s">
        <v>163</v>
      </c>
      <c r="D45" s="176" t="s">
        <v>164</v>
      </c>
      <c r="E45" s="177">
        <v>682.227</v>
      </c>
      <c r="F45" s="177">
        <v>0</v>
      </c>
      <c r="G45" s="178">
        <f t="shared" si="0"/>
        <v>0</v>
      </c>
      <c r="H45" s="179">
        <v>1</v>
      </c>
      <c r="I45" s="180">
        <f t="shared" si="1"/>
        <v>682.227</v>
      </c>
      <c r="J45" s="179"/>
      <c r="K45" s="180">
        <f t="shared" si="2"/>
        <v>0</v>
      </c>
      <c r="O45" s="172">
        <v>2</v>
      </c>
      <c r="AA45" s="145">
        <v>3</v>
      </c>
      <c r="AB45" s="145">
        <v>1</v>
      </c>
      <c r="AC45" s="145">
        <v>58337320</v>
      </c>
      <c r="AZ45" s="145">
        <v>1</v>
      </c>
      <c r="BA45" s="145">
        <f t="shared" si="3"/>
        <v>0</v>
      </c>
      <c r="BB45" s="145">
        <f t="shared" si="4"/>
        <v>0</v>
      </c>
      <c r="BC45" s="145">
        <f t="shared" si="5"/>
        <v>0</v>
      </c>
      <c r="BD45" s="145">
        <f t="shared" si="6"/>
        <v>0</v>
      </c>
      <c r="BE45" s="145">
        <f t="shared" si="7"/>
        <v>0</v>
      </c>
      <c r="CA45" s="172">
        <v>3</v>
      </c>
      <c r="CB45" s="172">
        <v>1</v>
      </c>
    </row>
    <row r="46" spans="1:57" ht="12.75">
      <c r="A46" s="182"/>
      <c r="B46" s="183" t="s">
        <v>77</v>
      </c>
      <c r="C46" s="184" t="s">
        <v>100</v>
      </c>
      <c r="D46" s="185"/>
      <c r="E46" s="186"/>
      <c r="F46" s="187"/>
      <c r="G46" s="188">
        <f>SUM(G16:G45)</f>
        <v>0</v>
      </c>
      <c r="H46" s="189"/>
      <c r="I46" s="190">
        <f>SUM(I16:I45)</f>
        <v>683.6414479</v>
      </c>
      <c r="J46" s="189"/>
      <c r="K46" s="190">
        <f>SUM(K16:K45)</f>
        <v>-78.6077</v>
      </c>
      <c r="O46" s="172">
        <v>4</v>
      </c>
      <c r="BA46" s="191">
        <f>SUM(BA16:BA45)</f>
        <v>0</v>
      </c>
      <c r="BB46" s="191">
        <f>SUM(BB16:BB45)</f>
        <v>0</v>
      </c>
      <c r="BC46" s="191">
        <f>SUM(BC16:BC45)</f>
        <v>0</v>
      </c>
      <c r="BD46" s="191">
        <f>SUM(BD16:BD45)</f>
        <v>0</v>
      </c>
      <c r="BE46" s="191">
        <f>SUM(BE16:BE45)</f>
        <v>0</v>
      </c>
    </row>
    <row r="47" spans="1:15" ht="12.75">
      <c r="A47" s="162" t="s">
        <v>74</v>
      </c>
      <c r="B47" s="163" t="s">
        <v>98</v>
      </c>
      <c r="C47" s="164" t="s">
        <v>165</v>
      </c>
      <c r="D47" s="165"/>
      <c r="E47" s="166"/>
      <c r="F47" s="166"/>
      <c r="G47" s="167"/>
      <c r="H47" s="168"/>
      <c r="I47" s="169"/>
      <c r="J47" s="170"/>
      <c r="K47" s="171"/>
      <c r="O47" s="172">
        <v>1</v>
      </c>
    </row>
    <row r="48" spans="1:80" ht="12.75">
      <c r="A48" s="173">
        <v>35</v>
      </c>
      <c r="B48" s="174" t="s">
        <v>167</v>
      </c>
      <c r="C48" s="175" t="s">
        <v>168</v>
      </c>
      <c r="D48" s="176" t="s">
        <v>103</v>
      </c>
      <c r="E48" s="177">
        <v>111.7</v>
      </c>
      <c r="F48" s="177">
        <v>0</v>
      </c>
      <c r="G48" s="178">
        <f>E48*F48</f>
        <v>0</v>
      </c>
      <c r="H48" s="179">
        <v>0.27994</v>
      </c>
      <c r="I48" s="180">
        <f>E48*H48</f>
        <v>31.269298000000003</v>
      </c>
      <c r="J48" s="179">
        <v>0</v>
      </c>
      <c r="K48" s="180">
        <f>E48*J48</f>
        <v>0</v>
      </c>
      <c r="O48" s="172">
        <v>2</v>
      </c>
      <c r="AA48" s="145">
        <v>1</v>
      </c>
      <c r="AB48" s="145">
        <v>1</v>
      </c>
      <c r="AC48" s="145">
        <v>1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2">
        <v>1</v>
      </c>
      <c r="CB48" s="172">
        <v>1</v>
      </c>
    </row>
    <row r="49" spans="1:80" ht="12.75">
      <c r="A49" s="173">
        <v>36</v>
      </c>
      <c r="B49" s="174" t="s">
        <v>169</v>
      </c>
      <c r="C49" s="175" t="s">
        <v>170</v>
      </c>
      <c r="D49" s="176" t="s">
        <v>103</v>
      </c>
      <c r="E49" s="177">
        <v>114.7</v>
      </c>
      <c r="F49" s="177">
        <v>0</v>
      </c>
      <c r="G49" s="178">
        <f>E49*F49</f>
        <v>0</v>
      </c>
      <c r="H49" s="179">
        <v>0.3708</v>
      </c>
      <c r="I49" s="180">
        <f>E49*H49</f>
        <v>42.53076</v>
      </c>
      <c r="J49" s="179">
        <v>0</v>
      </c>
      <c r="K49" s="180">
        <f>E49*J49</f>
        <v>0</v>
      </c>
      <c r="O49" s="172">
        <v>2</v>
      </c>
      <c r="AA49" s="145">
        <v>1</v>
      </c>
      <c r="AB49" s="145">
        <v>1</v>
      </c>
      <c r="AC49" s="145">
        <v>1</v>
      </c>
      <c r="AZ49" s="145">
        <v>1</v>
      </c>
      <c r="BA49" s="145">
        <f>IF(AZ49=1,G49,0)</f>
        <v>0</v>
      </c>
      <c r="BB49" s="145">
        <f>IF(AZ49=2,G49,0)</f>
        <v>0</v>
      </c>
      <c r="BC49" s="145">
        <f>IF(AZ49=3,G49,0)</f>
        <v>0</v>
      </c>
      <c r="BD49" s="145">
        <f>IF(AZ49=4,G49,0)</f>
        <v>0</v>
      </c>
      <c r="BE49" s="145">
        <f>IF(AZ49=5,G49,0)</f>
        <v>0</v>
      </c>
      <c r="CA49" s="172">
        <v>1</v>
      </c>
      <c r="CB49" s="172">
        <v>1</v>
      </c>
    </row>
    <row r="50" spans="1:80" ht="20.25">
      <c r="A50" s="173">
        <v>37</v>
      </c>
      <c r="B50" s="174" t="s">
        <v>171</v>
      </c>
      <c r="C50" s="175" t="s">
        <v>172</v>
      </c>
      <c r="D50" s="176" t="s">
        <v>103</v>
      </c>
      <c r="E50" s="177">
        <v>111.7</v>
      </c>
      <c r="F50" s="177">
        <v>0</v>
      </c>
      <c r="G50" s="178">
        <f>E50*F50</f>
        <v>0</v>
      </c>
      <c r="H50" s="179">
        <v>0.12966</v>
      </c>
      <c r="I50" s="180">
        <f>E50*H50</f>
        <v>14.483022</v>
      </c>
      <c r="J50" s="179">
        <v>0</v>
      </c>
      <c r="K50" s="180">
        <f>E50*J50</f>
        <v>0</v>
      </c>
      <c r="O50" s="172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2">
        <v>1</v>
      </c>
      <c r="CB50" s="172">
        <v>1</v>
      </c>
    </row>
    <row r="51" spans="1:80" ht="12.75">
      <c r="A51" s="173">
        <v>38</v>
      </c>
      <c r="B51" s="174" t="s">
        <v>173</v>
      </c>
      <c r="C51" s="175" t="s">
        <v>174</v>
      </c>
      <c r="D51" s="176" t="s">
        <v>103</v>
      </c>
      <c r="E51" s="177">
        <v>111.7</v>
      </c>
      <c r="F51" s="177">
        <v>0</v>
      </c>
      <c r="G51" s="178">
        <f>E51*F51</f>
        <v>0</v>
      </c>
      <c r="H51" s="179">
        <v>0.12966</v>
      </c>
      <c r="I51" s="180">
        <f>E51*H51</f>
        <v>14.483022</v>
      </c>
      <c r="J51" s="179">
        <v>0</v>
      </c>
      <c r="K51" s="180">
        <f>E51*J51</f>
        <v>0</v>
      </c>
      <c r="O51" s="172">
        <v>2</v>
      </c>
      <c r="AA51" s="145">
        <v>1</v>
      </c>
      <c r="AB51" s="145">
        <v>1</v>
      </c>
      <c r="AC51" s="145">
        <v>1</v>
      </c>
      <c r="AZ51" s="145">
        <v>1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2">
        <v>1</v>
      </c>
      <c r="CB51" s="172">
        <v>1</v>
      </c>
    </row>
    <row r="52" spans="1:80" ht="20.25">
      <c r="A52" s="173">
        <v>39</v>
      </c>
      <c r="B52" s="174" t="s">
        <v>175</v>
      </c>
      <c r="C52" s="175" t="s">
        <v>176</v>
      </c>
      <c r="D52" s="176" t="s">
        <v>103</v>
      </c>
      <c r="E52" s="177">
        <v>3</v>
      </c>
      <c r="F52" s="177">
        <v>0</v>
      </c>
      <c r="G52" s="178">
        <f>E52*F52</f>
        <v>0</v>
      </c>
      <c r="H52" s="179">
        <v>0.0739</v>
      </c>
      <c r="I52" s="180">
        <f>E52*H52</f>
        <v>0.22169999999999998</v>
      </c>
      <c r="J52" s="179">
        <v>0</v>
      </c>
      <c r="K52" s="180">
        <f>E52*J52</f>
        <v>0</v>
      </c>
      <c r="O52" s="172">
        <v>2</v>
      </c>
      <c r="AA52" s="145">
        <v>1</v>
      </c>
      <c r="AB52" s="145">
        <v>1</v>
      </c>
      <c r="AC52" s="145">
        <v>1</v>
      </c>
      <c r="AZ52" s="145">
        <v>1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2">
        <v>1</v>
      </c>
      <c r="CB52" s="172">
        <v>1</v>
      </c>
    </row>
    <row r="53" spans="1:57" ht="12.75">
      <c r="A53" s="182"/>
      <c r="B53" s="183" t="s">
        <v>77</v>
      </c>
      <c r="C53" s="184" t="s">
        <v>166</v>
      </c>
      <c r="D53" s="185"/>
      <c r="E53" s="186"/>
      <c r="F53" s="187"/>
      <c r="G53" s="188">
        <f>SUM(G47:G52)</f>
        <v>0</v>
      </c>
      <c r="H53" s="189"/>
      <c r="I53" s="190">
        <f>SUM(I47:I52)</f>
        <v>102.98780200000002</v>
      </c>
      <c r="J53" s="189"/>
      <c r="K53" s="190">
        <f>SUM(K47:K52)</f>
        <v>0</v>
      </c>
      <c r="O53" s="172">
        <v>4</v>
      </c>
      <c r="BA53" s="191">
        <f>SUM(BA47:BA52)</f>
        <v>0</v>
      </c>
      <c r="BB53" s="191">
        <f>SUM(BB47:BB52)</f>
        <v>0</v>
      </c>
      <c r="BC53" s="191">
        <f>SUM(BC47:BC52)</f>
        <v>0</v>
      </c>
      <c r="BD53" s="191">
        <f>SUM(BD47:BD52)</f>
        <v>0</v>
      </c>
      <c r="BE53" s="191">
        <f>SUM(BE47:BE52)</f>
        <v>0</v>
      </c>
    </row>
    <row r="54" spans="1:15" ht="12.75">
      <c r="A54" s="162" t="s">
        <v>74</v>
      </c>
      <c r="B54" s="163" t="s">
        <v>177</v>
      </c>
      <c r="C54" s="164" t="s">
        <v>178</v>
      </c>
      <c r="D54" s="165"/>
      <c r="E54" s="166"/>
      <c r="F54" s="166"/>
      <c r="G54" s="167"/>
      <c r="H54" s="168"/>
      <c r="I54" s="169"/>
      <c r="J54" s="170"/>
      <c r="K54" s="171"/>
      <c r="O54" s="172">
        <v>1</v>
      </c>
    </row>
    <row r="55" spans="1:80" ht="12.75">
      <c r="A55" s="173">
        <v>40</v>
      </c>
      <c r="B55" s="174" t="s">
        <v>180</v>
      </c>
      <c r="C55" s="175" t="s">
        <v>181</v>
      </c>
      <c r="D55" s="176" t="s">
        <v>103</v>
      </c>
      <c r="E55" s="177">
        <v>2.04</v>
      </c>
      <c r="F55" s="177">
        <v>0</v>
      </c>
      <c r="G55" s="178">
        <f aca="true" t="shared" si="8" ref="G55:G68">E55*F55</f>
        <v>0</v>
      </c>
      <c r="H55" s="179">
        <v>0.0391</v>
      </c>
      <c r="I55" s="180">
        <f aca="true" t="shared" si="9" ref="I55:I68">E55*H55</f>
        <v>0.079764</v>
      </c>
      <c r="J55" s="179">
        <v>0</v>
      </c>
      <c r="K55" s="180">
        <f aca="true" t="shared" si="10" ref="K55:K68">E55*J55</f>
        <v>0</v>
      </c>
      <c r="O55" s="172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 aca="true" t="shared" si="11" ref="BA55:BA68">IF(AZ55=1,G55,0)</f>
        <v>0</v>
      </c>
      <c r="BB55" s="145">
        <f aca="true" t="shared" si="12" ref="BB55:BB68">IF(AZ55=2,G55,0)</f>
        <v>0</v>
      </c>
      <c r="BC55" s="145">
        <f aca="true" t="shared" si="13" ref="BC55:BC68">IF(AZ55=3,G55,0)</f>
        <v>0</v>
      </c>
      <c r="BD55" s="145">
        <f aca="true" t="shared" si="14" ref="BD55:BD68">IF(AZ55=4,G55,0)</f>
        <v>0</v>
      </c>
      <c r="BE55" s="145">
        <f aca="true" t="shared" si="15" ref="BE55:BE68">IF(AZ55=5,G55,0)</f>
        <v>0</v>
      </c>
      <c r="CA55" s="172">
        <v>1</v>
      </c>
      <c r="CB55" s="172">
        <v>1</v>
      </c>
    </row>
    <row r="56" spans="1:80" ht="12.75">
      <c r="A56" s="173">
        <v>41</v>
      </c>
      <c r="B56" s="174" t="s">
        <v>182</v>
      </c>
      <c r="C56" s="175" t="s">
        <v>183</v>
      </c>
      <c r="D56" s="176" t="s">
        <v>103</v>
      </c>
      <c r="E56" s="177">
        <v>2.04</v>
      </c>
      <c r="F56" s="177">
        <v>0</v>
      </c>
      <c r="G56" s="178">
        <f t="shared" si="8"/>
        <v>0</v>
      </c>
      <c r="H56" s="179">
        <v>0</v>
      </c>
      <c r="I56" s="180">
        <f t="shared" si="9"/>
        <v>0</v>
      </c>
      <c r="J56" s="179">
        <v>0</v>
      </c>
      <c r="K56" s="180">
        <f t="shared" si="10"/>
        <v>0</v>
      </c>
      <c r="O56" s="172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 t="shared" si="11"/>
        <v>0</v>
      </c>
      <c r="BB56" s="145">
        <f t="shared" si="12"/>
        <v>0</v>
      </c>
      <c r="BC56" s="145">
        <f t="shared" si="13"/>
        <v>0</v>
      </c>
      <c r="BD56" s="145">
        <f t="shared" si="14"/>
        <v>0</v>
      </c>
      <c r="BE56" s="145">
        <f t="shared" si="15"/>
        <v>0</v>
      </c>
      <c r="CA56" s="172">
        <v>1</v>
      </c>
      <c r="CB56" s="172">
        <v>1</v>
      </c>
    </row>
    <row r="57" spans="1:80" ht="20.25">
      <c r="A57" s="173">
        <v>42</v>
      </c>
      <c r="B57" s="174" t="s">
        <v>184</v>
      </c>
      <c r="C57" s="175" t="s">
        <v>185</v>
      </c>
      <c r="D57" s="176" t="s">
        <v>103</v>
      </c>
      <c r="E57" s="177">
        <v>14.21</v>
      </c>
      <c r="F57" s="177">
        <v>0</v>
      </c>
      <c r="G57" s="178">
        <f t="shared" si="8"/>
        <v>0</v>
      </c>
      <c r="H57" s="179">
        <v>0.74</v>
      </c>
      <c r="I57" s="180">
        <f t="shared" si="9"/>
        <v>10.5154</v>
      </c>
      <c r="J57" s="179">
        <v>0</v>
      </c>
      <c r="K57" s="180">
        <f t="shared" si="10"/>
        <v>0</v>
      </c>
      <c r="O57" s="172">
        <v>2</v>
      </c>
      <c r="AA57" s="145">
        <v>1</v>
      </c>
      <c r="AB57" s="145">
        <v>1</v>
      </c>
      <c r="AC57" s="145">
        <v>1</v>
      </c>
      <c r="AZ57" s="145">
        <v>1</v>
      </c>
      <c r="BA57" s="145">
        <f t="shared" si="11"/>
        <v>0</v>
      </c>
      <c r="BB57" s="145">
        <f t="shared" si="12"/>
        <v>0</v>
      </c>
      <c r="BC57" s="145">
        <f t="shared" si="13"/>
        <v>0</v>
      </c>
      <c r="BD57" s="145">
        <f t="shared" si="14"/>
        <v>0</v>
      </c>
      <c r="BE57" s="145">
        <f t="shared" si="15"/>
        <v>0</v>
      </c>
      <c r="CA57" s="172">
        <v>1</v>
      </c>
      <c r="CB57" s="172">
        <v>1</v>
      </c>
    </row>
    <row r="58" spans="1:80" ht="12.75">
      <c r="A58" s="173">
        <v>43</v>
      </c>
      <c r="B58" s="174" t="s">
        <v>186</v>
      </c>
      <c r="C58" s="175" t="s">
        <v>187</v>
      </c>
      <c r="D58" s="176" t="s">
        <v>121</v>
      </c>
      <c r="E58" s="177">
        <v>1.47</v>
      </c>
      <c r="F58" s="177">
        <v>0</v>
      </c>
      <c r="G58" s="178">
        <f t="shared" si="8"/>
        <v>0</v>
      </c>
      <c r="H58" s="179">
        <v>2.1851</v>
      </c>
      <c r="I58" s="180">
        <f t="shared" si="9"/>
        <v>3.2120969999999995</v>
      </c>
      <c r="J58" s="179">
        <v>0</v>
      </c>
      <c r="K58" s="180">
        <f t="shared" si="10"/>
        <v>0</v>
      </c>
      <c r="O58" s="172">
        <v>2</v>
      </c>
      <c r="AA58" s="145">
        <v>1</v>
      </c>
      <c r="AB58" s="145">
        <v>1</v>
      </c>
      <c r="AC58" s="145">
        <v>1</v>
      </c>
      <c r="AZ58" s="145">
        <v>1</v>
      </c>
      <c r="BA58" s="145">
        <f t="shared" si="11"/>
        <v>0</v>
      </c>
      <c r="BB58" s="145">
        <f t="shared" si="12"/>
        <v>0</v>
      </c>
      <c r="BC58" s="145">
        <f t="shared" si="13"/>
        <v>0</v>
      </c>
      <c r="BD58" s="145">
        <f t="shared" si="14"/>
        <v>0</v>
      </c>
      <c r="BE58" s="145">
        <f t="shared" si="15"/>
        <v>0</v>
      </c>
      <c r="CA58" s="172">
        <v>1</v>
      </c>
      <c r="CB58" s="172">
        <v>1</v>
      </c>
    </row>
    <row r="59" spans="1:80" ht="12.75">
      <c r="A59" s="173">
        <v>44</v>
      </c>
      <c r="B59" s="174" t="s">
        <v>188</v>
      </c>
      <c r="C59" s="175" t="s">
        <v>189</v>
      </c>
      <c r="D59" s="176" t="s">
        <v>121</v>
      </c>
      <c r="E59" s="177">
        <v>0.54</v>
      </c>
      <c r="F59" s="177">
        <v>0</v>
      </c>
      <c r="G59" s="178">
        <f t="shared" si="8"/>
        <v>0</v>
      </c>
      <c r="H59" s="179">
        <v>2.52522</v>
      </c>
      <c r="I59" s="180">
        <f t="shared" si="9"/>
        <v>1.3636188</v>
      </c>
      <c r="J59" s="179">
        <v>0</v>
      </c>
      <c r="K59" s="180">
        <f t="shared" si="10"/>
        <v>0</v>
      </c>
      <c r="O59" s="172">
        <v>2</v>
      </c>
      <c r="AA59" s="145">
        <v>1</v>
      </c>
      <c r="AB59" s="145">
        <v>1</v>
      </c>
      <c r="AC59" s="145">
        <v>1</v>
      </c>
      <c r="AZ59" s="145">
        <v>1</v>
      </c>
      <c r="BA59" s="145">
        <f t="shared" si="11"/>
        <v>0</v>
      </c>
      <c r="BB59" s="145">
        <f t="shared" si="12"/>
        <v>0</v>
      </c>
      <c r="BC59" s="145">
        <f t="shared" si="13"/>
        <v>0</v>
      </c>
      <c r="BD59" s="145">
        <f t="shared" si="14"/>
        <v>0</v>
      </c>
      <c r="BE59" s="145">
        <f t="shared" si="15"/>
        <v>0</v>
      </c>
      <c r="CA59" s="172">
        <v>1</v>
      </c>
      <c r="CB59" s="172">
        <v>1</v>
      </c>
    </row>
    <row r="60" spans="1:80" ht="20.25">
      <c r="A60" s="173">
        <v>45</v>
      </c>
      <c r="B60" s="174" t="s">
        <v>190</v>
      </c>
      <c r="C60" s="175" t="s">
        <v>191</v>
      </c>
      <c r="D60" s="176" t="s">
        <v>103</v>
      </c>
      <c r="E60" s="177">
        <v>2.36</v>
      </c>
      <c r="F60" s="177">
        <v>0</v>
      </c>
      <c r="G60" s="178">
        <f t="shared" si="8"/>
        <v>0</v>
      </c>
      <c r="H60" s="179">
        <v>0.047</v>
      </c>
      <c r="I60" s="180">
        <f t="shared" si="9"/>
        <v>0.11091999999999999</v>
      </c>
      <c r="J60" s="179">
        <v>0</v>
      </c>
      <c r="K60" s="180">
        <f t="shared" si="10"/>
        <v>0</v>
      </c>
      <c r="O60" s="172">
        <v>2</v>
      </c>
      <c r="AA60" s="145">
        <v>1</v>
      </c>
      <c r="AB60" s="145">
        <v>1</v>
      </c>
      <c r="AC60" s="145">
        <v>1</v>
      </c>
      <c r="AZ60" s="145">
        <v>1</v>
      </c>
      <c r="BA60" s="145">
        <f t="shared" si="11"/>
        <v>0</v>
      </c>
      <c r="BB60" s="145">
        <f t="shared" si="12"/>
        <v>0</v>
      </c>
      <c r="BC60" s="145">
        <f t="shared" si="13"/>
        <v>0</v>
      </c>
      <c r="BD60" s="145">
        <f t="shared" si="14"/>
        <v>0</v>
      </c>
      <c r="BE60" s="145">
        <f t="shared" si="15"/>
        <v>0</v>
      </c>
      <c r="CA60" s="172">
        <v>1</v>
      </c>
      <c r="CB60" s="172">
        <v>1</v>
      </c>
    </row>
    <row r="61" spans="1:80" ht="12.75">
      <c r="A61" s="173">
        <v>46</v>
      </c>
      <c r="B61" s="174" t="s">
        <v>192</v>
      </c>
      <c r="C61" s="175" t="s">
        <v>193</v>
      </c>
      <c r="D61" s="176" t="s">
        <v>103</v>
      </c>
      <c r="E61" s="177">
        <v>2.36</v>
      </c>
      <c r="F61" s="177">
        <v>0</v>
      </c>
      <c r="G61" s="178">
        <f t="shared" si="8"/>
        <v>0</v>
      </c>
      <c r="H61" s="179">
        <v>0</v>
      </c>
      <c r="I61" s="180">
        <f t="shared" si="9"/>
        <v>0</v>
      </c>
      <c r="J61" s="179">
        <v>0</v>
      </c>
      <c r="K61" s="180">
        <f t="shared" si="10"/>
        <v>0</v>
      </c>
      <c r="O61" s="172">
        <v>2</v>
      </c>
      <c r="AA61" s="145">
        <v>1</v>
      </c>
      <c r="AB61" s="145">
        <v>1</v>
      </c>
      <c r="AC61" s="145">
        <v>1</v>
      </c>
      <c r="AZ61" s="145">
        <v>1</v>
      </c>
      <c r="BA61" s="145">
        <f t="shared" si="11"/>
        <v>0</v>
      </c>
      <c r="BB61" s="145">
        <f t="shared" si="12"/>
        <v>0</v>
      </c>
      <c r="BC61" s="145">
        <f t="shared" si="13"/>
        <v>0</v>
      </c>
      <c r="BD61" s="145">
        <f t="shared" si="14"/>
        <v>0</v>
      </c>
      <c r="BE61" s="145">
        <f t="shared" si="15"/>
        <v>0</v>
      </c>
      <c r="CA61" s="172">
        <v>1</v>
      </c>
      <c r="CB61" s="172">
        <v>1</v>
      </c>
    </row>
    <row r="62" spans="1:80" ht="12.75">
      <c r="A62" s="173">
        <v>47</v>
      </c>
      <c r="B62" s="174" t="s">
        <v>194</v>
      </c>
      <c r="C62" s="175" t="s">
        <v>195</v>
      </c>
      <c r="D62" s="176" t="s">
        <v>121</v>
      </c>
      <c r="E62" s="177">
        <v>0.21</v>
      </c>
      <c r="F62" s="177">
        <v>0</v>
      </c>
      <c r="G62" s="178">
        <f t="shared" si="8"/>
        <v>0</v>
      </c>
      <c r="H62" s="179">
        <v>2.525</v>
      </c>
      <c r="I62" s="180">
        <f t="shared" si="9"/>
        <v>0.53025</v>
      </c>
      <c r="J62" s="179">
        <v>0</v>
      </c>
      <c r="K62" s="180">
        <f t="shared" si="10"/>
        <v>0</v>
      </c>
      <c r="O62" s="172">
        <v>2</v>
      </c>
      <c r="AA62" s="145">
        <v>1</v>
      </c>
      <c r="AB62" s="145">
        <v>1</v>
      </c>
      <c r="AC62" s="145">
        <v>1</v>
      </c>
      <c r="AZ62" s="145">
        <v>1</v>
      </c>
      <c r="BA62" s="145">
        <f t="shared" si="11"/>
        <v>0</v>
      </c>
      <c r="BB62" s="145">
        <f t="shared" si="12"/>
        <v>0</v>
      </c>
      <c r="BC62" s="145">
        <f t="shared" si="13"/>
        <v>0</v>
      </c>
      <c r="BD62" s="145">
        <f t="shared" si="14"/>
        <v>0</v>
      </c>
      <c r="BE62" s="145">
        <f t="shared" si="15"/>
        <v>0</v>
      </c>
      <c r="CA62" s="172">
        <v>1</v>
      </c>
      <c r="CB62" s="172">
        <v>1</v>
      </c>
    </row>
    <row r="63" spans="1:80" ht="12.75">
      <c r="A63" s="173">
        <v>48</v>
      </c>
      <c r="B63" s="174" t="s">
        <v>196</v>
      </c>
      <c r="C63" s="175" t="s">
        <v>197</v>
      </c>
      <c r="D63" s="176" t="s">
        <v>121</v>
      </c>
      <c r="E63" s="177">
        <v>0.6936</v>
      </c>
      <c r="F63" s="177">
        <v>0</v>
      </c>
      <c r="G63" s="178">
        <f t="shared" si="8"/>
        <v>0</v>
      </c>
      <c r="H63" s="179">
        <v>2.525</v>
      </c>
      <c r="I63" s="180">
        <f t="shared" si="9"/>
        <v>1.75134</v>
      </c>
      <c r="J63" s="179">
        <v>0</v>
      </c>
      <c r="K63" s="180">
        <f t="shared" si="10"/>
        <v>0</v>
      </c>
      <c r="O63" s="172">
        <v>2</v>
      </c>
      <c r="AA63" s="145">
        <v>1</v>
      </c>
      <c r="AB63" s="145">
        <v>1</v>
      </c>
      <c r="AC63" s="145">
        <v>1</v>
      </c>
      <c r="AZ63" s="145">
        <v>1</v>
      </c>
      <c r="BA63" s="145">
        <f t="shared" si="11"/>
        <v>0</v>
      </c>
      <c r="BB63" s="145">
        <f t="shared" si="12"/>
        <v>0</v>
      </c>
      <c r="BC63" s="145">
        <f t="shared" si="13"/>
        <v>0</v>
      </c>
      <c r="BD63" s="145">
        <f t="shared" si="14"/>
        <v>0</v>
      </c>
      <c r="BE63" s="145">
        <f t="shared" si="15"/>
        <v>0</v>
      </c>
      <c r="CA63" s="172">
        <v>1</v>
      </c>
      <c r="CB63" s="172">
        <v>1</v>
      </c>
    </row>
    <row r="64" spans="1:80" ht="12.75">
      <c r="A64" s="173">
        <v>49</v>
      </c>
      <c r="B64" s="174" t="s">
        <v>198</v>
      </c>
      <c r="C64" s="175" t="s">
        <v>199</v>
      </c>
      <c r="D64" s="176" t="s">
        <v>121</v>
      </c>
      <c r="E64" s="177">
        <v>0.6936</v>
      </c>
      <c r="F64" s="177">
        <v>0</v>
      </c>
      <c r="G64" s="178">
        <f t="shared" si="8"/>
        <v>0</v>
      </c>
      <c r="H64" s="179">
        <v>0</v>
      </c>
      <c r="I64" s="180">
        <f t="shared" si="9"/>
        <v>0</v>
      </c>
      <c r="J64" s="179">
        <v>0</v>
      </c>
      <c r="K64" s="180">
        <f t="shared" si="10"/>
        <v>0</v>
      </c>
      <c r="O64" s="172">
        <v>2</v>
      </c>
      <c r="AA64" s="145">
        <v>1</v>
      </c>
      <c r="AB64" s="145">
        <v>1</v>
      </c>
      <c r="AC64" s="145">
        <v>1</v>
      </c>
      <c r="AZ64" s="145">
        <v>1</v>
      </c>
      <c r="BA64" s="145">
        <f t="shared" si="11"/>
        <v>0</v>
      </c>
      <c r="BB64" s="145">
        <f t="shared" si="12"/>
        <v>0</v>
      </c>
      <c r="BC64" s="145">
        <f t="shared" si="13"/>
        <v>0</v>
      </c>
      <c r="BD64" s="145">
        <f t="shared" si="14"/>
        <v>0</v>
      </c>
      <c r="BE64" s="145">
        <f t="shared" si="15"/>
        <v>0</v>
      </c>
      <c r="CA64" s="172">
        <v>1</v>
      </c>
      <c r="CB64" s="172">
        <v>1</v>
      </c>
    </row>
    <row r="65" spans="1:80" ht="20.25">
      <c r="A65" s="173">
        <v>50</v>
      </c>
      <c r="B65" s="174" t="s">
        <v>200</v>
      </c>
      <c r="C65" s="175" t="s">
        <v>201</v>
      </c>
      <c r="D65" s="176" t="s">
        <v>202</v>
      </c>
      <c r="E65" s="177">
        <v>0.0274</v>
      </c>
      <c r="F65" s="177">
        <v>0</v>
      </c>
      <c r="G65" s="178">
        <f t="shared" si="8"/>
        <v>0</v>
      </c>
      <c r="H65" s="179">
        <v>1.06625</v>
      </c>
      <c r="I65" s="180">
        <f t="shared" si="9"/>
        <v>0.029215249999999998</v>
      </c>
      <c r="J65" s="179">
        <v>0</v>
      </c>
      <c r="K65" s="180">
        <f t="shared" si="10"/>
        <v>0</v>
      </c>
      <c r="O65" s="172">
        <v>2</v>
      </c>
      <c r="AA65" s="145">
        <v>1</v>
      </c>
      <c r="AB65" s="145">
        <v>1</v>
      </c>
      <c r="AC65" s="145">
        <v>1</v>
      </c>
      <c r="AZ65" s="145">
        <v>1</v>
      </c>
      <c r="BA65" s="145">
        <f t="shared" si="11"/>
        <v>0</v>
      </c>
      <c r="BB65" s="145">
        <f t="shared" si="12"/>
        <v>0</v>
      </c>
      <c r="BC65" s="145">
        <f t="shared" si="13"/>
        <v>0</v>
      </c>
      <c r="BD65" s="145">
        <f t="shared" si="14"/>
        <v>0</v>
      </c>
      <c r="BE65" s="145">
        <f t="shared" si="15"/>
        <v>0</v>
      </c>
      <c r="CA65" s="172">
        <v>1</v>
      </c>
      <c r="CB65" s="172">
        <v>1</v>
      </c>
    </row>
    <row r="66" spans="1:80" ht="20.25">
      <c r="A66" s="173">
        <v>51</v>
      </c>
      <c r="B66" s="174" t="s">
        <v>203</v>
      </c>
      <c r="C66" s="175" t="s">
        <v>204</v>
      </c>
      <c r="D66" s="176" t="s">
        <v>202</v>
      </c>
      <c r="E66" s="177">
        <v>0.0498</v>
      </c>
      <c r="F66" s="177">
        <v>0</v>
      </c>
      <c r="G66" s="178">
        <f t="shared" si="8"/>
        <v>0</v>
      </c>
      <c r="H66" s="179">
        <v>1.06625</v>
      </c>
      <c r="I66" s="180">
        <f t="shared" si="9"/>
        <v>0.053099249999999994</v>
      </c>
      <c r="J66" s="179">
        <v>0</v>
      </c>
      <c r="K66" s="180">
        <f t="shared" si="10"/>
        <v>0</v>
      </c>
      <c r="O66" s="172">
        <v>2</v>
      </c>
      <c r="AA66" s="145">
        <v>1</v>
      </c>
      <c r="AB66" s="145">
        <v>1</v>
      </c>
      <c r="AC66" s="145">
        <v>1</v>
      </c>
      <c r="AZ66" s="145">
        <v>1</v>
      </c>
      <c r="BA66" s="145">
        <f t="shared" si="11"/>
        <v>0</v>
      </c>
      <c r="BB66" s="145">
        <f t="shared" si="12"/>
        <v>0</v>
      </c>
      <c r="BC66" s="145">
        <f t="shared" si="13"/>
        <v>0</v>
      </c>
      <c r="BD66" s="145">
        <f t="shared" si="14"/>
        <v>0</v>
      </c>
      <c r="BE66" s="145">
        <f t="shared" si="15"/>
        <v>0</v>
      </c>
      <c r="CA66" s="172">
        <v>1</v>
      </c>
      <c r="CB66" s="172">
        <v>1</v>
      </c>
    </row>
    <row r="67" spans="1:80" ht="20.25">
      <c r="A67" s="173">
        <v>52</v>
      </c>
      <c r="B67" s="174" t="s">
        <v>205</v>
      </c>
      <c r="C67" s="175" t="s">
        <v>206</v>
      </c>
      <c r="D67" s="176" t="s">
        <v>207</v>
      </c>
      <c r="E67" s="177">
        <v>1</v>
      </c>
      <c r="F67" s="177">
        <v>0</v>
      </c>
      <c r="G67" s="178">
        <f t="shared" si="8"/>
        <v>0</v>
      </c>
      <c r="H67" s="179">
        <v>0.12502</v>
      </c>
      <c r="I67" s="180">
        <f t="shared" si="9"/>
        <v>0.12502</v>
      </c>
      <c r="J67" s="179">
        <v>0</v>
      </c>
      <c r="K67" s="180">
        <f t="shared" si="10"/>
        <v>0</v>
      </c>
      <c r="O67" s="172">
        <v>2</v>
      </c>
      <c r="AA67" s="145">
        <v>1</v>
      </c>
      <c r="AB67" s="145">
        <v>1</v>
      </c>
      <c r="AC67" s="145">
        <v>1</v>
      </c>
      <c r="AZ67" s="145">
        <v>1</v>
      </c>
      <c r="BA67" s="145">
        <f t="shared" si="11"/>
        <v>0</v>
      </c>
      <c r="BB67" s="145">
        <f t="shared" si="12"/>
        <v>0</v>
      </c>
      <c r="BC67" s="145">
        <f t="shared" si="13"/>
        <v>0</v>
      </c>
      <c r="BD67" s="145">
        <f t="shared" si="14"/>
        <v>0</v>
      </c>
      <c r="BE67" s="145">
        <f t="shared" si="15"/>
        <v>0</v>
      </c>
      <c r="CA67" s="172">
        <v>1</v>
      </c>
      <c r="CB67" s="172">
        <v>1</v>
      </c>
    </row>
    <row r="68" spans="1:80" ht="12.75">
      <c r="A68" s="173">
        <v>53</v>
      </c>
      <c r="B68" s="174" t="s">
        <v>208</v>
      </c>
      <c r="C68" s="175" t="s">
        <v>209</v>
      </c>
      <c r="D68" s="176" t="s">
        <v>112</v>
      </c>
      <c r="E68" s="177">
        <v>7</v>
      </c>
      <c r="F68" s="177">
        <v>0</v>
      </c>
      <c r="G68" s="178">
        <f t="shared" si="8"/>
        <v>0</v>
      </c>
      <c r="H68" s="179">
        <v>0.00022</v>
      </c>
      <c r="I68" s="180">
        <f t="shared" si="9"/>
        <v>0.0015400000000000001</v>
      </c>
      <c r="J68" s="179">
        <v>0</v>
      </c>
      <c r="K68" s="180">
        <f t="shared" si="10"/>
        <v>0</v>
      </c>
      <c r="O68" s="172">
        <v>2</v>
      </c>
      <c r="AA68" s="145">
        <v>1</v>
      </c>
      <c r="AB68" s="145">
        <v>1</v>
      </c>
      <c r="AC68" s="145">
        <v>1</v>
      </c>
      <c r="AZ68" s="145">
        <v>1</v>
      </c>
      <c r="BA68" s="145">
        <f t="shared" si="11"/>
        <v>0</v>
      </c>
      <c r="BB68" s="145">
        <f t="shared" si="12"/>
        <v>0</v>
      </c>
      <c r="BC68" s="145">
        <f t="shared" si="13"/>
        <v>0</v>
      </c>
      <c r="BD68" s="145">
        <f t="shared" si="14"/>
        <v>0</v>
      </c>
      <c r="BE68" s="145">
        <f t="shared" si="15"/>
        <v>0</v>
      </c>
      <c r="CA68" s="172">
        <v>1</v>
      </c>
      <c r="CB68" s="172">
        <v>1</v>
      </c>
    </row>
    <row r="69" spans="1:57" ht="12.75">
      <c r="A69" s="182"/>
      <c r="B69" s="183" t="s">
        <v>77</v>
      </c>
      <c r="C69" s="184" t="s">
        <v>179</v>
      </c>
      <c r="D69" s="185"/>
      <c r="E69" s="186"/>
      <c r="F69" s="187"/>
      <c r="G69" s="188">
        <f>SUM(G54:G68)</f>
        <v>0</v>
      </c>
      <c r="H69" s="189"/>
      <c r="I69" s="190">
        <f>SUM(I54:I68)</f>
        <v>17.772264299999996</v>
      </c>
      <c r="J69" s="189"/>
      <c r="K69" s="190">
        <f>SUM(K54:K68)</f>
        <v>0</v>
      </c>
      <c r="O69" s="172">
        <v>4</v>
      </c>
      <c r="BA69" s="191">
        <f>SUM(BA54:BA68)</f>
        <v>0</v>
      </c>
      <c r="BB69" s="191">
        <f>SUM(BB54:BB68)</f>
        <v>0</v>
      </c>
      <c r="BC69" s="191">
        <f>SUM(BC54:BC68)</f>
        <v>0</v>
      </c>
      <c r="BD69" s="191">
        <f>SUM(BD54:BD68)</f>
        <v>0</v>
      </c>
      <c r="BE69" s="191">
        <f>SUM(BE54:BE68)</f>
        <v>0</v>
      </c>
    </row>
    <row r="70" spans="1:15" ht="12.75">
      <c r="A70" s="162" t="s">
        <v>74</v>
      </c>
      <c r="B70" s="163" t="s">
        <v>210</v>
      </c>
      <c r="C70" s="164" t="s">
        <v>211</v>
      </c>
      <c r="D70" s="165"/>
      <c r="E70" s="166"/>
      <c r="F70" s="166"/>
      <c r="G70" s="167"/>
      <c r="H70" s="168"/>
      <c r="I70" s="169"/>
      <c r="J70" s="170"/>
      <c r="K70" s="171"/>
      <c r="O70" s="172">
        <v>1</v>
      </c>
    </row>
    <row r="71" spans="1:80" ht="20.25">
      <c r="A71" s="173">
        <v>54</v>
      </c>
      <c r="B71" s="174" t="s">
        <v>213</v>
      </c>
      <c r="C71" s="175" t="s">
        <v>214</v>
      </c>
      <c r="D71" s="176" t="s">
        <v>112</v>
      </c>
      <c r="E71" s="177">
        <v>8</v>
      </c>
      <c r="F71" s="177">
        <v>0</v>
      </c>
      <c r="G71" s="178">
        <f>E71*F71</f>
        <v>0</v>
      </c>
      <c r="H71" s="179">
        <v>0.15674</v>
      </c>
      <c r="I71" s="180">
        <f>E71*H71</f>
        <v>1.25392</v>
      </c>
      <c r="J71" s="179">
        <v>0</v>
      </c>
      <c r="K71" s="180">
        <f>E71*J71</f>
        <v>0</v>
      </c>
      <c r="O71" s="172">
        <v>2</v>
      </c>
      <c r="AA71" s="145">
        <v>1</v>
      </c>
      <c r="AB71" s="145">
        <v>1</v>
      </c>
      <c r="AC71" s="145">
        <v>1</v>
      </c>
      <c r="AZ71" s="145">
        <v>1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2">
        <v>1</v>
      </c>
      <c r="CB71" s="172">
        <v>1</v>
      </c>
    </row>
    <row r="72" spans="1:80" ht="12.75">
      <c r="A72" s="173">
        <v>55</v>
      </c>
      <c r="B72" s="174" t="s">
        <v>215</v>
      </c>
      <c r="C72" s="175" t="s">
        <v>216</v>
      </c>
      <c r="D72" s="176" t="s">
        <v>112</v>
      </c>
      <c r="E72" s="177">
        <v>131.6</v>
      </c>
      <c r="F72" s="177">
        <v>0</v>
      </c>
      <c r="G72" s="178">
        <f>E72*F72</f>
        <v>0</v>
      </c>
      <c r="H72" s="179">
        <v>0</v>
      </c>
      <c r="I72" s="180">
        <f>E72*H72</f>
        <v>0</v>
      </c>
      <c r="J72" s="179">
        <v>0</v>
      </c>
      <c r="K72" s="180">
        <f>E72*J72</f>
        <v>0</v>
      </c>
      <c r="O72" s="172">
        <v>2</v>
      </c>
      <c r="AA72" s="145">
        <v>1</v>
      </c>
      <c r="AB72" s="145">
        <v>1</v>
      </c>
      <c r="AC72" s="145">
        <v>1</v>
      </c>
      <c r="AZ72" s="145">
        <v>1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2">
        <v>1</v>
      </c>
      <c r="CB72" s="172">
        <v>1</v>
      </c>
    </row>
    <row r="73" spans="1:57" ht="12.75">
      <c r="A73" s="182"/>
      <c r="B73" s="183" t="s">
        <v>77</v>
      </c>
      <c r="C73" s="184" t="s">
        <v>212</v>
      </c>
      <c r="D73" s="185"/>
      <c r="E73" s="186"/>
      <c r="F73" s="187"/>
      <c r="G73" s="188">
        <f>SUM(G70:G72)</f>
        <v>0</v>
      </c>
      <c r="H73" s="189"/>
      <c r="I73" s="190">
        <f>SUM(I70:I72)</f>
        <v>1.25392</v>
      </c>
      <c r="J73" s="189"/>
      <c r="K73" s="190">
        <f>SUM(K70:K72)</f>
        <v>0</v>
      </c>
      <c r="O73" s="172">
        <v>4</v>
      </c>
      <c r="BA73" s="191">
        <f>SUM(BA70:BA72)</f>
        <v>0</v>
      </c>
      <c r="BB73" s="191">
        <f>SUM(BB70:BB72)</f>
        <v>0</v>
      </c>
      <c r="BC73" s="191">
        <f>SUM(BC70:BC72)</f>
        <v>0</v>
      </c>
      <c r="BD73" s="191">
        <f>SUM(BD70:BD72)</f>
        <v>0</v>
      </c>
      <c r="BE73" s="191">
        <f>SUM(BE70:BE72)</f>
        <v>0</v>
      </c>
    </row>
    <row r="74" spans="1:15" ht="12.75">
      <c r="A74" s="162" t="s">
        <v>74</v>
      </c>
      <c r="B74" s="163" t="s">
        <v>217</v>
      </c>
      <c r="C74" s="164" t="s">
        <v>218</v>
      </c>
      <c r="D74" s="165"/>
      <c r="E74" s="166"/>
      <c r="F74" s="166"/>
      <c r="G74" s="167"/>
      <c r="H74" s="168"/>
      <c r="I74" s="169"/>
      <c r="J74" s="170"/>
      <c r="K74" s="171"/>
      <c r="O74" s="172">
        <v>1</v>
      </c>
    </row>
    <row r="75" spans="1:80" ht="12.75">
      <c r="A75" s="173">
        <v>56</v>
      </c>
      <c r="B75" s="174" t="s">
        <v>220</v>
      </c>
      <c r="C75" s="175" t="s">
        <v>221</v>
      </c>
      <c r="D75" s="176" t="s">
        <v>121</v>
      </c>
      <c r="E75" s="177">
        <v>312.614</v>
      </c>
      <c r="F75" s="177">
        <v>0</v>
      </c>
      <c r="G75" s="178">
        <f aca="true" t="shared" si="16" ref="G75:G80">E75*F75</f>
        <v>0</v>
      </c>
      <c r="H75" s="179">
        <v>0.00233</v>
      </c>
      <c r="I75" s="180">
        <f aca="true" t="shared" si="17" ref="I75:I80">E75*H75</f>
        <v>0.72839062</v>
      </c>
      <c r="J75" s="179">
        <v>-2.447</v>
      </c>
      <c r="K75" s="180">
        <f aca="true" t="shared" si="18" ref="K75:K80">E75*J75</f>
        <v>-764.966458</v>
      </c>
      <c r="O75" s="172">
        <v>2</v>
      </c>
      <c r="AA75" s="145">
        <v>1</v>
      </c>
      <c r="AB75" s="145">
        <v>0</v>
      </c>
      <c r="AC75" s="145">
        <v>0</v>
      </c>
      <c r="AZ75" s="145">
        <v>1</v>
      </c>
      <c r="BA75" s="145">
        <f aca="true" t="shared" si="19" ref="BA75:BA80">IF(AZ75=1,G75,0)</f>
        <v>0</v>
      </c>
      <c r="BB75" s="145">
        <f aca="true" t="shared" si="20" ref="BB75:BB80">IF(AZ75=2,G75,0)</f>
        <v>0</v>
      </c>
      <c r="BC75" s="145">
        <f aca="true" t="shared" si="21" ref="BC75:BC80">IF(AZ75=3,G75,0)</f>
        <v>0</v>
      </c>
      <c r="BD75" s="145">
        <f aca="true" t="shared" si="22" ref="BD75:BD80">IF(AZ75=4,G75,0)</f>
        <v>0</v>
      </c>
      <c r="BE75" s="145">
        <f aca="true" t="shared" si="23" ref="BE75:BE80">IF(AZ75=5,G75,0)</f>
        <v>0</v>
      </c>
      <c r="CA75" s="172">
        <v>1</v>
      </c>
      <c r="CB75" s="172">
        <v>0</v>
      </c>
    </row>
    <row r="76" spans="1:80" ht="12.75">
      <c r="A76" s="173">
        <v>57</v>
      </c>
      <c r="B76" s="174" t="s">
        <v>222</v>
      </c>
      <c r="C76" s="175" t="s">
        <v>223</v>
      </c>
      <c r="D76" s="176" t="s">
        <v>88</v>
      </c>
      <c r="E76" s="177">
        <v>1</v>
      </c>
      <c r="F76" s="177">
        <v>0</v>
      </c>
      <c r="G76" s="178">
        <f t="shared" si="16"/>
        <v>0</v>
      </c>
      <c r="H76" s="179">
        <v>0</v>
      </c>
      <c r="I76" s="180">
        <f t="shared" si="17"/>
        <v>0</v>
      </c>
      <c r="J76" s="179"/>
      <c r="K76" s="180">
        <f t="shared" si="18"/>
        <v>0</v>
      </c>
      <c r="O76" s="172">
        <v>2</v>
      </c>
      <c r="AA76" s="145">
        <v>12</v>
      </c>
      <c r="AB76" s="145">
        <v>0</v>
      </c>
      <c r="AC76" s="145">
        <v>53</v>
      </c>
      <c r="AZ76" s="145">
        <v>1</v>
      </c>
      <c r="BA76" s="145">
        <f t="shared" si="19"/>
        <v>0</v>
      </c>
      <c r="BB76" s="145">
        <f t="shared" si="20"/>
        <v>0</v>
      </c>
      <c r="BC76" s="145">
        <f t="shared" si="21"/>
        <v>0</v>
      </c>
      <c r="BD76" s="145">
        <f t="shared" si="22"/>
        <v>0</v>
      </c>
      <c r="BE76" s="145">
        <f t="shared" si="23"/>
        <v>0</v>
      </c>
      <c r="CA76" s="172">
        <v>12</v>
      </c>
      <c r="CB76" s="172">
        <v>0</v>
      </c>
    </row>
    <row r="77" spans="1:80" ht="20.25">
      <c r="A77" s="173">
        <v>58</v>
      </c>
      <c r="B77" s="174" t="s">
        <v>224</v>
      </c>
      <c r="C77" s="175" t="s">
        <v>225</v>
      </c>
      <c r="D77" s="176" t="s">
        <v>88</v>
      </c>
      <c r="E77" s="177">
        <v>1</v>
      </c>
      <c r="F77" s="177">
        <v>0</v>
      </c>
      <c r="G77" s="178">
        <f t="shared" si="16"/>
        <v>0</v>
      </c>
      <c r="H77" s="179">
        <v>0</v>
      </c>
      <c r="I77" s="180">
        <f t="shared" si="17"/>
        <v>0</v>
      </c>
      <c r="J77" s="179"/>
      <c r="K77" s="180">
        <f t="shared" si="18"/>
        <v>0</v>
      </c>
      <c r="O77" s="172">
        <v>2</v>
      </c>
      <c r="AA77" s="145">
        <v>12</v>
      </c>
      <c r="AB77" s="145">
        <v>0</v>
      </c>
      <c r="AC77" s="145">
        <v>72</v>
      </c>
      <c r="AZ77" s="145">
        <v>1</v>
      </c>
      <c r="BA77" s="145">
        <f t="shared" si="19"/>
        <v>0</v>
      </c>
      <c r="BB77" s="145">
        <f t="shared" si="20"/>
        <v>0</v>
      </c>
      <c r="BC77" s="145">
        <f t="shared" si="21"/>
        <v>0</v>
      </c>
      <c r="BD77" s="145">
        <f t="shared" si="22"/>
        <v>0</v>
      </c>
      <c r="BE77" s="145">
        <f t="shared" si="23"/>
        <v>0</v>
      </c>
      <c r="CA77" s="172">
        <v>12</v>
      </c>
      <c r="CB77" s="172">
        <v>0</v>
      </c>
    </row>
    <row r="78" spans="1:80" ht="12.75">
      <c r="A78" s="173">
        <v>59</v>
      </c>
      <c r="B78" s="174" t="s">
        <v>226</v>
      </c>
      <c r="C78" s="175" t="s">
        <v>227</v>
      </c>
      <c r="D78" s="176" t="s">
        <v>202</v>
      </c>
      <c r="E78" s="177">
        <v>843.574158</v>
      </c>
      <c r="F78" s="177">
        <v>0</v>
      </c>
      <c r="G78" s="178">
        <f t="shared" si="16"/>
        <v>0</v>
      </c>
      <c r="H78" s="179">
        <v>0</v>
      </c>
      <c r="I78" s="180">
        <f t="shared" si="17"/>
        <v>0</v>
      </c>
      <c r="J78" s="179"/>
      <c r="K78" s="180">
        <f t="shared" si="18"/>
        <v>0</v>
      </c>
      <c r="O78" s="172">
        <v>2</v>
      </c>
      <c r="AA78" s="145">
        <v>8</v>
      </c>
      <c r="AB78" s="145">
        <v>1</v>
      </c>
      <c r="AC78" s="145">
        <v>3</v>
      </c>
      <c r="AZ78" s="145">
        <v>1</v>
      </c>
      <c r="BA78" s="145">
        <f t="shared" si="19"/>
        <v>0</v>
      </c>
      <c r="BB78" s="145">
        <f t="shared" si="20"/>
        <v>0</v>
      </c>
      <c r="BC78" s="145">
        <f t="shared" si="21"/>
        <v>0</v>
      </c>
      <c r="BD78" s="145">
        <f t="shared" si="22"/>
        <v>0</v>
      </c>
      <c r="BE78" s="145">
        <f t="shared" si="23"/>
        <v>0</v>
      </c>
      <c r="CA78" s="172">
        <v>8</v>
      </c>
      <c r="CB78" s="172">
        <v>1</v>
      </c>
    </row>
    <row r="79" spans="1:80" ht="12.75">
      <c r="A79" s="173">
        <v>60</v>
      </c>
      <c r="B79" s="174" t="s">
        <v>228</v>
      </c>
      <c r="C79" s="175" t="s">
        <v>229</v>
      </c>
      <c r="D79" s="176" t="s">
        <v>202</v>
      </c>
      <c r="E79" s="177">
        <v>16871.48316</v>
      </c>
      <c r="F79" s="177">
        <v>0</v>
      </c>
      <c r="G79" s="178">
        <f t="shared" si="16"/>
        <v>0</v>
      </c>
      <c r="H79" s="179">
        <v>0</v>
      </c>
      <c r="I79" s="180">
        <f t="shared" si="17"/>
        <v>0</v>
      </c>
      <c r="J79" s="179"/>
      <c r="K79" s="180">
        <f t="shared" si="18"/>
        <v>0</v>
      </c>
      <c r="O79" s="172">
        <v>2</v>
      </c>
      <c r="AA79" s="145">
        <v>8</v>
      </c>
      <c r="AB79" s="145">
        <v>1</v>
      </c>
      <c r="AC79" s="145">
        <v>3</v>
      </c>
      <c r="AZ79" s="145">
        <v>1</v>
      </c>
      <c r="BA79" s="145">
        <f t="shared" si="19"/>
        <v>0</v>
      </c>
      <c r="BB79" s="145">
        <f t="shared" si="20"/>
        <v>0</v>
      </c>
      <c r="BC79" s="145">
        <f t="shared" si="21"/>
        <v>0</v>
      </c>
      <c r="BD79" s="145">
        <f t="shared" si="22"/>
        <v>0</v>
      </c>
      <c r="BE79" s="145">
        <f t="shared" si="23"/>
        <v>0</v>
      </c>
      <c r="CA79" s="172">
        <v>8</v>
      </c>
      <c r="CB79" s="172">
        <v>1</v>
      </c>
    </row>
    <row r="80" spans="1:80" ht="12.75">
      <c r="A80" s="173">
        <v>61</v>
      </c>
      <c r="B80" s="174" t="s">
        <v>230</v>
      </c>
      <c r="C80" s="175" t="s">
        <v>231</v>
      </c>
      <c r="D80" s="176" t="s">
        <v>202</v>
      </c>
      <c r="E80" s="177">
        <v>843.574158</v>
      </c>
      <c r="F80" s="177">
        <v>0</v>
      </c>
      <c r="G80" s="178">
        <f t="shared" si="16"/>
        <v>0</v>
      </c>
      <c r="H80" s="179">
        <v>0</v>
      </c>
      <c r="I80" s="180">
        <f t="shared" si="17"/>
        <v>0</v>
      </c>
      <c r="J80" s="179"/>
      <c r="K80" s="180">
        <f t="shared" si="18"/>
        <v>0</v>
      </c>
      <c r="O80" s="172">
        <v>2</v>
      </c>
      <c r="AA80" s="145">
        <v>8</v>
      </c>
      <c r="AB80" s="145">
        <v>1</v>
      </c>
      <c r="AC80" s="145">
        <v>3</v>
      </c>
      <c r="AZ80" s="145">
        <v>1</v>
      </c>
      <c r="BA80" s="145">
        <f t="shared" si="19"/>
        <v>0</v>
      </c>
      <c r="BB80" s="145">
        <f t="shared" si="20"/>
        <v>0</v>
      </c>
      <c r="BC80" s="145">
        <f t="shared" si="21"/>
        <v>0</v>
      </c>
      <c r="BD80" s="145">
        <f t="shared" si="22"/>
        <v>0</v>
      </c>
      <c r="BE80" s="145">
        <f t="shared" si="23"/>
        <v>0</v>
      </c>
      <c r="CA80" s="172">
        <v>8</v>
      </c>
      <c r="CB80" s="172">
        <v>1</v>
      </c>
    </row>
    <row r="81" spans="1:57" ht="12.75">
      <c r="A81" s="182"/>
      <c r="B81" s="183" t="s">
        <v>77</v>
      </c>
      <c r="C81" s="184" t="s">
        <v>219</v>
      </c>
      <c r="D81" s="185"/>
      <c r="E81" s="186"/>
      <c r="F81" s="187"/>
      <c r="G81" s="188">
        <f>SUM(G74:G80)</f>
        <v>0</v>
      </c>
      <c r="H81" s="189"/>
      <c r="I81" s="190">
        <f>SUM(I74:I80)</f>
        <v>0.72839062</v>
      </c>
      <c r="J81" s="189"/>
      <c r="K81" s="190">
        <f>SUM(K74:K80)</f>
        <v>-764.966458</v>
      </c>
      <c r="O81" s="172">
        <v>4</v>
      </c>
      <c r="BA81" s="191">
        <f>SUM(BA74:BA80)</f>
        <v>0</v>
      </c>
      <c r="BB81" s="191">
        <f>SUM(BB74:BB80)</f>
        <v>0</v>
      </c>
      <c r="BC81" s="191">
        <f>SUM(BC74:BC80)</f>
        <v>0</v>
      </c>
      <c r="BD81" s="191">
        <f>SUM(BD74:BD80)</f>
        <v>0</v>
      </c>
      <c r="BE81" s="191">
        <f>SUM(BE74:BE80)</f>
        <v>0</v>
      </c>
    </row>
    <row r="82" spans="1:15" ht="12.75">
      <c r="A82" s="162" t="s">
        <v>74</v>
      </c>
      <c r="B82" s="163" t="s">
        <v>232</v>
      </c>
      <c r="C82" s="164" t="s">
        <v>233</v>
      </c>
      <c r="D82" s="165"/>
      <c r="E82" s="166"/>
      <c r="F82" s="166"/>
      <c r="G82" s="167"/>
      <c r="H82" s="168"/>
      <c r="I82" s="169"/>
      <c r="J82" s="170"/>
      <c r="K82" s="171"/>
      <c r="O82" s="172">
        <v>1</v>
      </c>
    </row>
    <row r="83" spans="1:80" ht="12.75">
      <c r="A83" s="173">
        <v>62</v>
      </c>
      <c r="B83" s="174" t="s">
        <v>235</v>
      </c>
      <c r="C83" s="175" t="s">
        <v>236</v>
      </c>
      <c r="D83" s="176" t="s">
        <v>202</v>
      </c>
      <c r="E83" s="177">
        <v>806.38382482</v>
      </c>
      <c r="F83" s="177">
        <v>0</v>
      </c>
      <c r="G83" s="178">
        <f>E83*F83</f>
        <v>0</v>
      </c>
      <c r="H83" s="179">
        <v>0</v>
      </c>
      <c r="I83" s="180">
        <f>E83*H83</f>
        <v>0</v>
      </c>
      <c r="J83" s="179"/>
      <c r="K83" s="180">
        <f>E83*J83</f>
        <v>0</v>
      </c>
      <c r="O83" s="172">
        <v>2</v>
      </c>
      <c r="AA83" s="145">
        <v>7</v>
      </c>
      <c r="AB83" s="145">
        <v>1</v>
      </c>
      <c r="AC83" s="145">
        <v>2</v>
      </c>
      <c r="AZ83" s="145">
        <v>1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2">
        <v>7</v>
      </c>
      <c r="CB83" s="172">
        <v>1</v>
      </c>
    </row>
    <row r="84" spans="1:57" ht="12.75">
      <c r="A84" s="182"/>
      <c r="B84" s="183" t="s">
        <v>77</v>
      </c>
      <c r="C84" s="184" t="s">
        <v>234</v>
      </c>
      <c r="D84" s="185"/>
      <c r="E84" s="186"/>
      <c r="F84" s="187"/>
      <c r="G84" s="188">
        <f>SUM(G82:G83)</f>
        <v>0</v>
      </c>
      <c r="H84" s="189"/>
      <c r="I84" s="190">
        <f>SUM(I82:I83)</f>
        <v>0</v>
      </c>
      <c r="J84" s="189"/>
      <c r="K84" s="190">
        <f>SUM(K82:K83)</f>
        <v>0</v>
      </c>
      <c r="O84" s="172">
        <v>4</v>
      </c>
      <c r="BA84" s="191">
        <f>SUM(BA82:BA83)</f>
        <v>0</v>
      </c>
      <c r="BB84" s="191">
        <f>SUM(BB82:BB83)</f>
        <v>0</v>
      </c>
      <c r="BC84" s="191">
        <f>SUM(BC82:BC83)</f>
        <v>0</v>
      </c>
      <c r="BD84" s="191">
        <f>SUM(BD82:BD83)</f>
        <v>0</v>
      </c>
      <c r="BE84" s="191">
        <f>SUM(BE82:BE83)</f>
        <v>0</v>
      </c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spans="1:7" ht="12.75">
      <c r="A108" s="181"/>
      <c r="B108" s="181"/>
      <c r="C108" s="181"/>
      <c r="D108" s="181"/>
      <c r="E108" s="181"/>
      <c r="F108" s="181"/>
      <c r="G108" s="181"/>
    </row>
    <row r="109" spans="1:7" ht="12.75">
      <c r="A109" s="181"/>
      <c r="B109" s="181"/>
      <c r="C109" s="181"/>
      <c r="D109" s="181"/>
      <c r="E109" s="181"/>
      <c r="F109" s="181"/>
      <c r="G109" s="181"/>
    </row>
    <row r="110" spans="1:7" ht="12.75">
      <c r="A110" s="181"/>
      <c r="B110" s="181"/>
      <c r="C110" s="181"/>
      <c r="D110" s="181"/>
      <c r="E110" s="181"/>
      <c r="F110" s="181"/>
      <c r="G110" s="181"/>
    </row>
    <row r="111" spans="1:7" ht="12.75">
      <c r="A111" s="181"/>
      <c r="B111" s="181"/>
      <c r="C111" s="181"/>
      <c r="D111" s="181"/>
      <c r="E111" s="181"/>
      <c r="F111" s="181"/>
      <c r="G111" s="181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spans="1:2" ht="12.75">
      <c r="A143" s="192"/>
      <c r="B143" s="192"/>
    </row>
    <row r="144" spans="1:7" ht="12.75">
      <c r="A144" s="181"/>
      <c r="B144" s="181"/>
      <c r="C144" s="193"/>
      <c r="D144" s="193"/>
      <c r="E144" s="194"/>
      <c r="F144" s="193"/>
      <c r="G144" s="195"/>
    </row>
    <row r="145" spans="1:7" ht="12.75">
      <c r="A145" s="196"/>
      <c r="B145" s="196"/>
      <c r="C145" s="181"/>
      <c r="D145" s="181"/>
      <c r="E145" s="197"/>
      <c r="F145" s="181"/>
      <c r="G145" s="181"/>
    </row>
    <row r="146" spans="1:7" ht="12.75">
      <c r="A146" s="181"/>
      <c r="B146" s="181"/>
      <c r="C146" s="181"/>
      <c r="D146" s="181"/>
      <c r="E146" s="197"/>
      <c r="F146" s="181"/>
      <c r="G146" s="181"/>
    </row>
    <row r="147" spans="1:7" ht="12.75">
      <c r="A147" s="181"/>
      <c r="B147" s="181"/>
      <c r="C147" s="181"/>
      <c r="D147" s="181"/>
      <c r="E147" s="197"/>
      <c r="F147" s="181"/>
      <c r="G147" s="181"/>
    </row>
    <row r="148" spans="1:7" ht="12.75">
      <c r="A148" s="181"/>
      <c r="B148" s="181"/>
      <c r="C148" s="181"/>
      <c r="D148" s="181"/>
      <c r="E148" s="197"/>
      <c r="F148" s="181"/>
      <c r="G148" s="181"/>
    </row>
    <row r="149" spans="1:7" ht="12.75">
      <c r="A149" s="181"/>
      <c r="B149" s="181"/>
      <c r="C149" s="181"/>
      <c r="D149" s="181"/>
      <c r="E149" s="197"/>
      <c r="F149" s="181"/>
      <c r="G149" s="181"/>
    </row>
    <row r="150" spans="1:7" ht="12.75">
      <c r="A150" s="181"/>
      <c r="B150" s="181"/>
      <c r="C150" s="181"/>
      <c r="D150" s="181"/>
      <c r="E150" s="197"/>
      <c r="F150" s="181"/>
      <c r="G150" s="181"/>
    </row>
    <row r="151" spans="1:7" ht="12.75">
      <c r="A151" s="181"/>
      <c r="B151" s="181"/>
      <c r="C151" s="181"/>
      <c r="D151" s="181"/>
      <c r="E151" s="197"/>
      <c r="F151" s="181"/>
      <c r="G151" s="181"/>
    </row>
    <row r="152" spans="1:7" ht="12.75">
      <c r="A152" s="181"/>
      <c r="B152" s="181"/>
      <c r="C152" s="181"/>
      <c r="D152" s="181"/>
      <c r="E152" s="197"/>
      <c r="F152" s="181"/>
      <c r="G152" s="181"/>
    </row>
    <row r="153" spans="1:7" ht="12.75">
      <c r="A153" s="181"/>
      <c r="B153" s="181"/>
      <c r="C153" s="181"/>
      <c r="D153" s="181"/>
      <c r="E153" s="197"/>
      <c r="F153" s="181"/>
      <c r="G153" s="181"/>
    </row>
    <row r="154" spans="1:7" ht="12.75">
      <c r="A154" s="181"/>
      <c r="B154" s="181"/>
      <c r="C154" s="181"/>
      <c r="D154" s="181"/>
      <c r="E154" s="197"/>
      <c r="F154" s="181"/>
      <c r="G154" s="181"/>
    </row>
    <row r="155" spans="1:7" ht="12.75">
      <c r="A155" s="181"/>
      <c r="B155" s="181"/>
      <c r="C155" s="181"/>
      <c r="D155" s="181"/>
      <c r="E155" s="197"/>
      <c r="F155" s="181"/>
      <c r="G155" s="181"/>
    </row>
    <row r="156" spans="1:7" ht="12.75">
      <c r="A156" s="181"/>
      <c r="B156" s="181"/>
      <c r="C156" s="181"/>
      <c r="D156" s="181"/>
      <c r="E156" s="197"/>
      <c r="F156" s="181"/>
      <c r="G156" s="181"/>
    </row>
    <row r="157" spans="1:7" ht="12.75">
      <c r="A157" s="181"/>
      <c r="B157" s="181"/>
      <c r="C157" s="181"/>
      <c r="D157" s="181"/>
      <c r="E157" s="197"/>
      <c r="F157" s="181"/>
      <c r="G157" s="18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Melmerová</dc:creator>
  <cp:keywords/>
  <dc:description/>
  <cp:lastModifiedBy>Zdeňka Mrázková</cp:lastModifiedBy>
  <dcterms:created xsi:type="dcterms:W3CDTF">2013-07-05T05:00:53Z</dcterms:created>
  <dcterms:modified xsi:type="dcterms:W3CDTF">2015-03-09T12:45:18Z</dcterms:modified>
  <cp:category/>
  <cp:version/>
  <cp:contentType/>
  <cp:contentStatus/>
</cp:coreProperties>
</file>