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376" windowHeight="7272" tabRatio="841" activeTab="0"/>
  </bookViews>
  <sheets>
    <sheet name="Zajezdek_kryci list rozpoctu" sheetId="1" r:id="rId1"/>
    <sheet name="01 - Krycí list rozpočtu" sheetId="2" r:id="rId2"/>
    <sheet name="SO 01 - Hráz" sheetId="3" r:id="rId3"/>
    <sheet name="02 - Krycí list rozpočtu" sheetId="4" r:id="rId4"/>
    <sheet name="SO 02 - Sdružený objekt" sheetId="5" r:id="rId5"/>
  </sheets>
  <definedNames/>
  <calcPr fullCalcOnLoad="1"/>
</workbook>
</file>

<file path=xl/sharedStrings.xml><?xml version="1.0" encoding="utf-8"?>
<sst xmlns="http://schemas.openxmlformats.org/spreadsheetml/2006/main" count="586" uniqueCount="237">
  <si>
    <t>KRYCÍ LIST ROZPOČTU</t>
  </si>
  <si>
    <t>Název stavby</t>
  </si>
  <si>
    <t>JKSO</t>
  </si>
  <si>
    <t>EČO</t>
  </si>
  <si>
    <t>Místo</t>
  </si>
  <si>
    <t>IČ</t>
  </si>
  <si>
    <t>DIČ</t>
  </si>
  <si>
    <t>Objednatel</t>
  </si>
  <si>
    <t>Projektant</t>
  </si>
  <si>
    <t xml:space="preserve">VODNÍ DÍLA-TBD a.s. Hybernská 40, Praha 1   </t>
  </si>
  <si>
    <t>Zhotovitel</t>
  </si>
  <si>
    <t xml:space="preserve">   </t>
  </si>
  <si>
    <t>Rozpočet číslo</t>
  </si>
  <si>
    <t>Zpracoval</t>
  </si>
  <si>
    <t>Dne</t>
  </si>
  <si>
    <t>Ježek</t>
  </si>
  <si>
    <t xml:space="preserve">    Náklady / 1 m.j.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</si>
  <si>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</si>
  <si>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</si>
  <si>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</si>
  <si>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</si>
  <si>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</si>
  <si>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</si>
  <si>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</si>
  <si>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</si>
  <si>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</si>
  <si>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</si>
  <si>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</si>
  <si>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</si>
  <si>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</si>
  <si>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</si>
  <si>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</si>
  <si>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</si>
  <si>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</si>
  <si>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</si>
  <si>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</si>
  <si>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</si>
  <si>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</si>
  <si>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</si>
  <si>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</si>
  <si>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</si>
  <si>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</si>
  <si>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</si>
  <si>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</si>
  <si>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</si>
  <si>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</si>
  <si>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</si>
  <si>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</si>
  <si>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</si>
  <si>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</si>
  <si>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</si>
  <si>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</si>
  <si>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</si>
  <si>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</si>
  <si>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</si>
  <si>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</si>
  <si>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</si>
  <si>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</si>
  <si>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</si>
  <si>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</si>
  <si>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</si>
  <si>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</si>
  <si>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</si>
  <si>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</si>
  <si>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</si>
  <si>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</si>
  <si>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</si>
  <si>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</si>
  <si>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</si>
  <si>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</si>
  <si>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</si>
  <si>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</si>
  <si>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</si>
  <si>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</si>
  <si>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</si>
  <si>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</si>
  <si>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</si>
  <si>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</si>
  <si>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</si>
  <si>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</si>
  <si>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28</t>
  </si>
  <si>
    <t>Klouzavá doložka</t>
  </si>
  <si>
    <t>29</t>
  </si>
  <si>
    <t>Název objektu</t>
  </si>
  <si>
    <t xml:space="preserve">                Měrné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</si>
  <si>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</si>
  <si>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</si>
  <si>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</si>
  <si>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</si>
  <si>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</si>
  <si>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</si>
  <si>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ZRN (ř. 1-6)</t>
  </si>
  <si>
    <t>Dodávky zadavatele</t>
  </si>
  <si>
    <t>Zvýhodnění + -</t>
  </si>
  <si>
    <t>832 16</t>
  </si>
  <si>
    <t xml:space="preserve">ROZPOČET  </t>
  </si>
  <si>
    <t>JKSO:   832 16</t>
  </si>
  <si>
    <t xml:space="preserve">EČO:   </t>
  </si>
  <si>
    <t>Zpracoval:   Ježek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</si>
  <si>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</si>
  <si>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</si>
  <si>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</si>
  <si>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</si>
  <si>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</si>
  <si>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</si>
  <si>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</si>
  <si>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</si>
  <si>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</si>
  <si>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HSV   </t>
  </si>
  <si>
    <t xml:space="preserve">Zemní práce   </t>
  </si>
  <si>
    <t>m2</t>
  </si>
  <si>
    <t>m3</t>
  </si>
  <si>
    <t>171201201</t>
  </si>
  <si>
    <t xml:space="preserve">Uložení sypaniny na skládky   </t>
  </si>
  <si>
    <t>t</t>
  </si>
  <si>
    <t>kus</t>
  </si>
  <si>
    <t xml:space="preserve">Ostatní konstrukce a práce-bourání   </t>
  </si>
  <si>
    <t>99</t>
  </si>
  <si>
    <t xml:space="preserve">Přesun hmot   </t>
  </si>
  <si>
    <t>998332011</t>
  </si>
  <si>
    <t xml:space="preserve">Přesun hmot pro úpravy vodních toků a kanály   </t>
  </si>
  <si>
    <t>998332091</t>
  </si>
  <si>
    <t xml:space="preserve">Příplatek k přesunu hmot pro úpravy vodních toků za zvětšený přesun do 1000 m   </t>
  </si>
  <si>
    <t xml:space="preserve">Celkem   </t>
  </si>
  <si>
    <t>832 11</t>
  </si>
  <si>
    <t>JKSO:   832 11</t>
  </si>
  <si>
    <t>121101101</t>
  </si>
  <si>
    <t xml:space="preserve">Sejmutí ornice s přemístěním na vzdálenost do 50 m   </t>
  </si>
  <si>
    <t>122201101</t>
  </si>
  <si>
    <t xml:space="preserve">Odkopávky a prokopávky nezapažené v hornině tř. 3 objem do 100 m3   </t>
  </si>
  <si>
    <t>122201401</t>
  </si>
  <si>
    <t xml:space="preserve">Vykopávky v zemníku na suchu v hornině tř. 3 objem do 100 m3   </t>
  </si>
  <si>
    <t>132201201</t>
  </si>
  <si>
    <t xml:space="preserve">Hloubení rýh š do 2000 mm v hornině tř. 3 objemu do 100 m3   </t>
  </si>
  <si>
    <t>162601102</t>
  </si>
  <si>
    <t>171201211</t>
  </si>
  <si>
    <t xml:space="preserve">Poplatek za uložení odpadu ze sypaniny na skládce (skládkovné)   </t>
  </si>
  <si>
    <t>172103102</t>
  </si>
  <si>
    <t xml:space="preserve">Zřízení těsnicího jádra nebo vrstvy š do 3 m z hornin tř. 1 až 4 zhutněných do 100 % PS C /dosypání hráze/   </t>
  </si>
  <si>
    <t>180401211</t>
  </si>
  <si>
    <t xml:space="preserve">Založení lučního trávníku výsevem v rovině a ve svahu do 1:5   </t>
  </si>
  <si>
    <t>005724720</t>
  </si>
  <si>
    <t xml:space="preserve">osivo směs travní krajinná - rovinná   </t>
  </si>
  <si>
    <t>kg</t>
  </si>
  <si>
    <t>181301112</t>
  </si>
  <si>
    <t xml:space="preserve">Rozprostření ornice tl vrstvy do 150 mm pl přes 500 m2 v rovině nebo ve svahu do 1:5   </t>
  </si>
  <si>
    <t>181951101</t>
  </si>
  <si>
    <t xml:space="preserve">Úprava pláně v hornině tř. 1 až 4 bez zhutnění   </t>
  </si>
  <si>
    <t>182101101</t>
  </si>
  <si>
    <t xml:space="preserve">Svahování v zářezech v hornině tř. 1 až 4   </t>
  </si>
  <si>
    <t xml:space="preserve">Vodorovné konstrukce   </t>
  </si>
  <si>
    <t>457572214</t>
  </si>
  <si>
    <t xml:space="preserve">Filtrační vrstvy z kameniva těženého hrubého se zhutněním frakce od 16 až 63 do 32 až 64 mm   </t>
  </si>
  <si>
    <t>462512271R</t>
  </si>
  <si>
    <t xml:space="preserve">Zához /patka/z vybouraného lomového kamene s proštěrkováním z terénu hmotnost do 200 kg   </t>
  </si>
  <si>
    <t>464511111</t>
  </si>
  <si>
    <t xml:space="preserve">Pohoz z lomového kamene neupraveného tříděného z terénu   </t>
  </si>
  <si>
    <t>m</t>
  </si>
  <si>
    <t xml:space="preserve">Vodorovné přemístění do 5000 m výkopku z horniny tř. 1 až 4   </t>
  </si>
  <si>
    <t xml:space="preserve">Svislé a kompletní konstrukce   </t>
  </si>
  <si>
    <t>321311115</t>
  </si>
  <si>
    <t>321321115</t>
  </si>
  <si>
    <t>321351010</t>
  </si>
  <si>
    <t xml:space="preserve">Bednění konstrukcí vodních staveb rovinné - zřízení   </t>
  </si>
  <si>
    <t>321352010</t>
  </si>
  <si>
    <t xml:space="preserve">Bednění konstrukcí vodních staveb rovinné - odstranění   </t>
  </si>
  <si>
    <t>321368211</t>
  </si>
  <si>
    <t xml:space="preserve">Výztuž železobetonových konstrukcí vodních staveb ze svařovaných sítí   </t>
  </si>
  <si>
    <t>960211251</t>
  </si>
  <si>
    <t xml:space="preserve">Bourání konstrukcí zděných, z betonu nebo asfaltobetonu   </t>
  </si>
  <si>
    <t>979082318</t>
  </si>
  <si>
    <t xml:space="preserve">Vodorovná doprava suti a vybouraných hmot po suchu nad 5000 do 6000 m   </t>
  </si>
  <si>
    <t>979082319</t>
  </si>
  <si>
    <t xml:space="preserve">Příplatek ZD 4000 m vodorovné dopravy suti a vybouraných hmot po suchu   </t>
  </si>
  <si>
    <t>979086112</t>
  </si>
  <si>
    <t xml:space="preserve">Nakládání nebo překládání suti a vybouraných hmot   </t>
  </si>
  <si>
    <t>979099115</t>
  </si>
  <si>
    <t xml:space="preserve">Poplatek za uložení betonového odpadu na skládce (skládkovné)   </t>
  </si>
  <si>
    <t xml:space="preserve">Práce a dodávky PSV   </t>
  </si>
  <si>
    <t>767</t>
  </si>
  <si>
    <t xml:space="preserve">Konstrukce zámečnické   </t>
  </si>
  <si>
    <t>767161220</t>
  </si>
  <si>
    <t xml:space="preserve">Montáž zábradlí rovného z trubek hmotnosti do 30 kg   </t>
  </si>
  <si>
    <t>553</t>
  </si>
  <si>
    <t>767590110</t>
  </si>
  <si>
    <t>553470640</t>
  </si>
  <si>
    <t>767995102</t>
  </si>
  <si>
    <t>134834100</t>
  </si>
  <si>
    <t>998767101</t>
  </si>
  <si>
    <t xml:space="preserve">Přesun hmot tonážní pro zámečnické konstrukce v objektech v do 6 m   </t>
  </si>
  <si>
    <t>998767194</t>
  </si>
  <si>
    <t xml:space="preserve">Příplatek k přesunu hmot tonážní 767 za zvětšený přesun do 1000 m   </t>
  </si>
  <si>
    <t>783221121</t>
  </si>
  <si>
    <t xml:space="preserve">Uložení zeminy do hráze se zhutněním do 100 % PS   </t>
  </si>
  <si>
    <t>181201101</t>
  </si>
  <si>
    <t xml:space="preserve">Úprava pláně na násypech v hornině tř. 1 až 4 bez zhutnění   </t>
  </si>
  <si>
    <t>182201101</t>
  </si>
  <si>
    <t xml:space="preserve">Svahování násypů   </t>
  </si>
  <si>
    <t>320360111</t>
  </si>
  <si>
    <t xml:space="preserve">přivaření Kari sítě k štětovnici   </t>
  </si>
  <si>
    <t xml:space="preserve">Konstrukce vodních staveb ze ŽB mrazuvzdorného tř. C 20/25 XF2   </t>
  </si>
  <si>
    <t>SO 01 - Hráz</t>
  </si>
  <si>
    <t>Rybník Zájezdek - Rekonstrukce hráze a objektů</t>
  </si>
  <si>
    <t>K.ú. Bystřice u Benešova</t>
  </si>
  <si>
    <t>Stavba:   Rybník Zájezdek - Rekonstrukce hráze a objektů</t>
  </si>
  <si>
    <t>Objekt:   SO 01 - Hráz</t>
  </si>
  <si>
    <t>Město Bystřice u Benešova, DR. E. Beneše 25, 257 51 Bystřice u Benešova</t>
  </si>
  <si>
    <t>Objednatel:   Město Bystřice u Benešova</t>
  </si>
  <si>
    <t>Datum:   1.3.2014</t>
  </si>
  <si>
    <t xml:space="preserve">Vodorovné přemístění do 10000 m výkopku/sypaniny z horniny tř. 1 až 4   </t>
  </si>
  <si>
    <t>SO 02 - Sdružený objekt</t>
  </si>
  <si>
    <t>Stavba:  Rybník Zájezdek - Rekonstrukce hráze a objektů</t>
  </si>
  <si>
    <t>Objekt:   SO 02 - Sdružený objekt</t>
  </si>
  <si>
    <t>zábradlí trubkové ocelové</t>
  </si>
  <si>
    <t>Montáž podlahového roštu</t>
  </si>
  <si>
    <t>Žárové zinkování</t>
  </si>
  <si>
    <t>Rošt podlahový svařovaný PZN protiskluz velikost 40/2 mm x 1200 mm</t>
  </si>
  <si>
    <t>Montáž atypických zámečnických konstrukcí do 10 kg</t>
  </si>
  <si>
    <t>Tyč ocelová U, jakost S 235 JR označení průřezu 200</t>
  </si>
  <si>
    <t>Dokončovací práce - nátěry</t>
  </si>
  <si>
    <t>Tyč ocelová U, jakost S 235 JR označení průřezu 50</t>
  </si>
  <si>
    <t xml:space="preserve">Konstrukce vodních staveb z betonu prostého mrazuvzdorného tř. C 8/10   </t>
  </si>
  <si>
    <t>Pohoz z lomového kamene neupraveného tříděného z terénu, kámen min. 250 kg</t>
  </si>
  <si>
    <t>Pohoz z lomového kamene neupraveného tříděného z terénu fr. 125-250</t>
  </si>
  <si>
    <t>153111111</t>
  </si>
  <si>
    <t xml:space="preserve">Úprava ocelových štětovnic na skládce i zaberaněných - řezání příčné z terénu   </t>
  </si>
  <si>
    <t>153112111</t>
  </si>
  <si>
    <t xml:space="preserve">Nastražení ocelových štětovnic dl do 10 m ve standardních podmínkách z terénu   </t>
  </si>
  <si>
    <t>134422200</t>
  </si>
  <si>
    <t>153112122</t>
  </si>
  <si>
    <t xml:space="preserve">Zaberanění ocelových štětovnic na dl do 8 m ve standardních podmínkách z terénu   </t>
  </si>
  <si>
    <t xml:space="preserve">štětovnice ZTV VL6060A, EN 10248-2 zn. S240GP (1.0021) dle EN 10248-1   </t>
  </si>
  <si>
    <t>891441221</t>
  </si>
  <si>
    <t>422</t>
  </si>
  <si>
    <t>Trubní vedení</t>
  </si>
  <si>
    <t>Montáž stavidel s ručním kolečkem</t>
  </si>
  <si>
    <t>stavidlo šířky 1 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</si>
</sst>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##0;\-###0"/>
    <numFmt numFmtId="166" formatCode="#,##0;\-#,##0"/>
    <numFmt numFmtId="167" formatCode="0.00%;\-0.00%"/>
    <numFmt numFmtId="168" formatCode="#,##0.000;\-#,##0.000"/>
  </numFmts>
  <fonts count="50">
    <font>
      <sz val="8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7"/>
      <name val="Arial CE"/>
      <family val="0"/>
    </font>
    <font>
      <b/>
      <sz val="18"/>
      <color indexed="10"/>
      <name val="Arial CE"/>
      <family val="0"/>
    </font>
    <font>
      <sz val="7"/>
      <name val="Arial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164" fontId="9" fillId="0" borderId="23" xfId="0" applyNumberFormat="1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2" fontId="7" fillId="0" borderId="25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164" fontId="9" fillId="0" borderId="36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164" fontId="9" fillId="0" borderId="38" xfId="0" applyNumberFormat="1" applyFont="1" applyBorder="1" applyAlignment="1" applyProtection="1">
      <alignment horizontal="right" vertical="center"/>
      <protection/>
    </xf>
    <xf numFmtId="0" fontId="8" fillId="0" borderId="39" xfId="0" applyFont="1" applyBorder="1" applyAlignment="1" applyProtection="1">
      <alignment horizontal="left" vertical="top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165" fontId="2" fillId="0" borderId="53" xfId="0" applyNumberFormat="1" applyFont="1" applyBorder="1" applyAlignment="1" applyProtection="1">
      <alignment horizontal="right" vertical="center"/>
      <protection/>
    </xf>
    <xf numFmtId="165" fontId="2" fillId="0" borderId="54" xfId="0" applyNumberFormat="1" applyFont="1" applyBorder="1" applyAlignment="1" applyProtection="1">
      <alignment horizontal="right" vertical="center"/>
      <protection/>
    </xf>
    <xf numFmtId="166" fontId="9" fillId="0" borderId="55" xfId="0" applyNumberFormat="1" applyFont="1" applyBorder="1" applyAlignment="1" applyProtection="1">
      <alignment horizontal="right" vertical="center"/>
      <protection/>
    </xf>
    <xf numFmtId="165" fontId="2" fillId="0" borderId="55" xfId="0" applyNumberFormat="1" applyFont="1" applyBorder="1" applyAlignment="1" applyProtection="1">
      <alignment horizontal="right" vertical="center"/>
      <protection/>
    </xf>
    <xf numFmtId="165" fontId="2" fillId="0" borderId="36" xfId="0" applyNumberFormat="1" applyFont="1" applyBorder="1" applyAlignment="1" applyProtection="1">
      <alignment horizontal="right" vertical="center"/>
      <protection/>
    </xf>
    <xf numFmtId="165" fontId="9" fillId="0" borderId="54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164" fontId="9" fillId="0" borderId="54" xfId="0" applyNumberFormat="1" applyFont="1" applyBorder="1" applyAlignment="1" applyProtection="1">
      <alignment horizontal="right" vertical="center"/>
      <protection/>
    </xf>
    <xf numFmtId="165" fontId="2" fillId="0" borderId="56" xfId="0" applyNumberFormat="1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166" fontId="2" fillId="0" borderId="23" xfId="0" applyNumberFormat="1" applyFont="1" applyBorder="1" applyAlignment="1" applyProtection="1">
      <alignment horizontal="right" vertical="center"/>
      <protection/>
    </xf>
    <xf numFmtId="165" fontId="2" fillId="0" borderId="25" xfId="0" applyNumberFormat="1" applyFont="1" applyBorder="1" applyAlignment="1" applyProtection="1">
      <alignment horizontal="right" vertical="center"/>
      <protection/>
    </xf>
    <xf numFmtId="167" fontId="7" fillId="0" borderId="24" xfId="0" applyNumberFormat="1" applyFont="1" applyBorder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64" fontId="9" fillId="0" borderId="51" xfId="0" applyNumberFormat="1" applyFont="1" applyBorder="1" applyAlignment="1" applyProtection="1">
      <alignment horizontal="right" vertical="center"/>
      <protection/>
    </xf>
    <xf numFmtId="166" fontId="2" fillId="0" borderId="51" xfId="0" applyNumberFormat="1" applyFont="1" applyBorder="1" applyAlignment="1" applyProtection="1">
      <alignment horizontal="right" vertical="center"/>
      <protection/>
    </xf>
    <xf numFmtId="165" fontId="2" fillId="0" borderId="52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4" fontId="9" fillId="0" borderId="27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4" fillId="0" borderId="59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left" vertical="center"/>
      <protection/>
    </xf>
    <xf numFmtId="0" fontId="4" fillId="0" borderId="61" xfId="0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left" vertical="center"/>
      <protection/>
    </xf>
    <xf numFmtId="164" fontId="10" fillId="0" borderId="47" xfId="0" applyNumberFormat="1" applyFont="1" applyBorder="1" applyAlignment="1" applyProtection="1">
      <alignment horizontal="right" vertical="center"/>
      <protection/>
    </xf>
    <xf numFmtId="0" fontId="4" fillId="0" borderId="63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5" fillId="34" borderId="4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8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9" fillId="0" borderId="23" xfId="0" applyNumberFormat="1" applyFont="1" applyFill="1" applyBorder="1" applyAlignment="1" applyProtection="1">
      <alignment horizontal="right" vertical="center"/>
      <protection/>
    </xf>
    <xf numFmtId="164" fontId="9" fillId="0" borderId="51" xfId="0" applyNumberFormat="1" applyFont="1" applyFill="1" applyBorder="1" applyAlignment="1" applyProtection="1">
      <alignment horizontal="right" vertical="center"/>
      <protection/>
    </xf>
    <xf numFmtId="164" fontId="9" fillId="0" borderId="38" xfId="0" applyNumberFormat="1" applyFont="1" applyFill="1" applyBorder="1" applyAlignment="1" applyProtection="1">
      <alignment horizontal="right" vertical="center"/>
      <protection/>
    </xf>
    <xf numFmtId="164" fontId="10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8" fontId="7" fillId="0" borderId="64" xfId="0" applyNumberFormat="1" applyFont="1" applyBorder="1" applyAlignment="1">
      <alignment horizontal="right"/>
    </xf>
    <xf numFmtId="168" fontId="7" fillId="0" borderId="64" xfId="0" applyNumberFormat="1" applyFont="1" applyFill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0" fontId="7" fillId="0" borderId="64" xfId="0" applyFont="1" applyBorder="1" applyAlignment="1">
      <alignment horizontal="left" wrapText="1"/>
    </xf>
    <xf numFmtId="164" fontId="7" fillId="0" borderId="64" xfId="0" applyNumberFormat="1" applyFont="1" applyBorder="1" applyAlignment="1">
      <alignment horizontal="right"/>
    </xf>
    <xf numFmtId="166" fontId="7" fillId="0" borderId="65" xfId="0" applyNumberFormat="1" applyFont="1" applyBorder="1" applyAlignment="1">
      <alignment horizontal="center"/>
    </xf>
    <xf numFmtId="168" fontId="7" fillId="0" borderId="66" xfId="0" applyNumberFormat="1" applyFont="1" applyBorder="1" applyAlignment="1">
      <alignment horizontal="right"/>
    </xf>
    <xf numFmtId="166" fontId="7" fillId="0" borderId="67" xfId="0" applyNumberFormat="1" applyFont="1" applyBorder="1" applyAlignment="1">
      <alignment horizontal="center"/>
    </xf>
    <xf numFmtId="0" fontId="7" fillId="0" borderId="68" xfId="0" applyFont="1" applyBorder="1" applyAlignment="1">
      <alignment horizontal="left" wrapText="1"/>
    </xf>
    <xf numFmtId="168" fontId="7" fillId="0" borderId="68" xfId="0" applyNumberFormat="1" applyFont="1" applyBorder="1" applyAlignment="1">
      <alignment horizontal="right"/>
    </xf>
    <xf numFmtId="164" fontId="7" fillId="0" borderId="68" xfId="0" applyNumberFormat="1" applyFont="1" applyBorder="1" applyAlignment="1">
      <alignment horizontal="right"/>
    </xf>
    <xf numFmtId="168" fontId="7" fillId="0" borderId="69" xfId="0" applyNumberFormat="1" applyFont="1" applyBorder="1" applyAlignment="1">
      <alignment horizontal="right"/>
    </xf>
    <xf numFmtId="168" fontId="7" fillId="0" borderId="64" xfId="0" applyNumberFormat="1" applyFont="1" applyBorder="1" applyAlignment="1">
      <alignment horizontal="right"/>
    </xf>
    <xf numFmtId="164" fontId="7" fillId="0" borderId="64" xfId="0" applyNumberFormat="1" applyFont="1" applyBorder="1" applyAlignment="1">
      <alignment horizontal="right"/>
    </xf>
    <xf numFmtId="166" fontId="7" fillId="0" borderId="65" xfId="0" applyNumberFormat="1" applyFont="1" applyBorder="1" applyAlignment="1">
      <alignment horizontal="center"/>
    </xf>
    <xf numFmtId="168" fontId="7" fillId="0" borderId="66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168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7" fillId="0" borderId="64" xfId="0" applyFont="1" applyFill="1" applyBorder="1" applyAlignment="1">
      <alignment horizontal="left" wrapText="1"/>
    </xf>
    <xf numFmtId="164" fontId="7" fillId="0" borderId="64" xfId="0" applyNumberFormat="1" applyFont="1" applyFill="1" applyBorder="1" applyAlignment="1">
      <alignment horizontal="right"/>
    </xf>
    <xf numFmtId="166" fontId="7" fillId="0" borderId="70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 horizontal="left" wrapText="1"/>
    </xf>
    <xf numFmtId="168" fontId="7" fillId="0" borderId="71" xfId="0" applyNumberFormat="1" applyFont="1" applyFill="1" applyBorder="1" applyAlignment="1">
      <alignment horizontal="right"/>
    </xf>
    <xf numFmtId="164" fontId="7" fillId="0" borderId="71" xfId="0" applyNumberFormat="1" applyFont="1" applyFill="1" applyBorder="1" applyAlignment="1">
      <alignment horizontal="right"/>
    </xf>
    <xf numFmtId="168" fontId="7" fillId="0" borderId="72" xfId="0" applyNumberFormat="1" applyFont="1" applyFill="1" applyBorder="1" applyAlignment="1">
      <alignment horizontal="right"/>
    </xf>
    <xf numFmtId="166" fontId="7" fillId="0" borderId="73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horizontal="left" wrapText="1"/>
    </xf>
    <xf numFmtId="168" fontId="7" fillId="0" borderId="74" xfId="0" applyNumberFormat="1" applyFont="1" applyFill="1" applyBorder="1" applyAlignment="1">
      <alignment horizontal="right"/>
    </xf>
    <xf numFmtId="164" fontId="7" fillId="0" borderId="74" xfId="0" applyNumberFormat="1" applyFont="1" applyFill="1" applyBorder="1" applyAlignment="1">
      <alignment horizontal="right"/>
    </xf>
    <xf numFmtId="168" fontId="7" fillId="0" borderId="75" xfId="0" applyNumberFormat="1" applyFont="1" applyFill="1" applyBorder="1" applyAlignment="1">
      <alignment horizontal="right"/>
    </xf>
    <xf numFmtId="166" fontId="7" fillId="0" borderId="65" xfId="0" applyNumberFormat="1" applyFont="1" applyFill="1" applyBorder="1" applyAlignment="1">
      <alignment horizontal="center"/>
    </xf>
    <xf numFmtId="168" fontId="7" fillId="0" borderId="66" xfId="0" applyNumberFormat="1" applyFont="1" applyFill="1" applyBorder="1" applyAlignment="1">
      <alignment horizontal="right"/>
    </xf>
    <xf numFmtId="166" fontId="7" fillId="0" borderId="70" xfId="0" applyNumberFormat="1" applyFont="1" applyBorder="1" applyAlignment="1">
      <alignment horizontal="center"/>
    </xf>
    <xf numFmtId="0" fontId="7" fillId="0" borderId="71" xfId="0" applyFont="1" applyBorder="1" applyAlignment="1">
      <alignment horizontal="left" wrapText="1"/>
    </xf>
    <xf numFmtId="168" fontId="7" fillId="0" borderId="71" xfId="0" applyNumberFormat="1" applyFont="1" applyBorder="1" applyAlignment="1">
      <alignment horizontal="right"/>
    </xf>
    <xf numFmtId="164" fontId="7" fillId="0" borderId="71" xfId="0" applyNumberFormat="1" applyFont="1" applyBorder="1" applyAlignment="1">
      <alignment horizontal="right"/>
    </xf>
    <xf numFmtId="168" fontId="7" fillId="0" borderId="72" xfId="0" applyNumberFormat="1" applyFont="1" applyBorder="1" applyAlignment="1">
      <alignment horizontal="right"/>
    </xf>
    <xf numFmtId="164" fontId="7" fillId="0" borderId="74" xfId="0" applyNumberFormat="1" applyFont="1" applyBorder="1" applyAlignment="1">
      <alignment horizontal="right"/>
    </xf>
    <xf numFmtId="0" fontId="7" fillId="0" borderId="76" xfId="0" applyFont="1" applyFill="1" applyBorder="1" applyAlignment="1">
      <alignment horizontal="left" wrapText="1"/>
    </xf>
    <xf numFmtId="166" fontId="7" fillId="0" borderId="77" xfId="0" applyNumberFormat="1" applyFont="1" applyFill="1" applyBorder="1" applyAlignment="1">
      <alignment horizontal="center"/>
    </xf>
    <xf numFmtId="0" fontId="7" fillId="0" borderId="78" xfId="0" applyFont="1" applyFill="1" applyBorder="1" applyAlignment="1">
      <alignment horizontal="left" wrapText="1"/>
    </xf>
    <xf numFmtId="168" fontId="7" fillId="0" borderId="78" xfId="0" applyNumberFormat="1" applyFont="1" applyFill="1" applyBorder="1" applyAlignment="1">
      <alignment horizontal="right"/>
    </xf>
    <xf numFmtId="164" fontId="7" fillId="0" borderId="78" xfId="0" applyNumberFormat="1" applyFont="1" applyFill="1" applyBorder="1" applyAlignment="1">
      <alignment horizontal="right"/>
    </xf>
    <xf numFmtId="168" fontId="7" fillId="0" borderId="79" xfId="0" applyNumberFormat="1" applyFont="1" applyFill="1" applyBorder="1" applyAlignment="1">
      <alignment horizontal="right"/>
    </xf>
    <xf numFmtId="164" fontId="7" fillId="0" borderId="8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top"/>
    </xf>
    <xf numFmtId="164" fontId="9" fillId="0" borderId="27" xfId="0" applyNumberFormat="1" applyFont="1" applyFill="1" applyBorder="1" applyAlignment="1" applyProtection="1">
      <alignment horizontal="right" vertical="center"/>
      <protection/>
    </xf>
    <xf numFmtId="164" fontId="9" fillId="0" borderId="40" xfId="0" applyNumberFormat="1" applyFont="1" applyFill="1" applyBorder="1" applyAlignment="1" applyProtection="1">
      <alignment horizontal="right" vertical="center"/>
      <protection/>
    </xf>
    <xf numFmtId="0" fontId="4" fillId="0" borderId="54" xfId="0" applyFont="1" applyFill="1" applyBorder="1" applyAlignment="1" applyProtection="1">
      <alignment horizontal="left" vertical="center"/>
      <protection/>
    </xf>
    <xf numFmtId="0" fontId="4" fillId="0" borderId="55" xfId="0" applyFont="1" applyFill="1" applyBorder="1" applyAlignment="1" applyProtection="1">
      <alignment horizontal="left" vertical="center"/>
      <protection/>
    </xf>
    <xf numFmtId="166" fontId="7" fillId="35" borderId="70" xfId="0" applyNumberFormat="1" applyFont="1" applyFill="1" applyBorder="1" applyAlignment="1">
      <alignment horizontal="center"/>
    </xf>
    <xf numFmtId="0" fontId="7" fillId="35" borderId="71" xfId="0" applyFont="1" applyFill="1" applyBorder="1" applyAlignment="1">
      <alignment horizontal="left" wrapText="1"/>
    </xf>
    <xf numFmtId="168" fontId="7" fillId="35" borderId="71" xfId="0" applyNumberFormat="1" applyFont="1" applyFill="1" applyBorder="1" applyAlignment="1">
      <alignment horizontal="right"/>
    </xf>
    <xf numFmtId="164" fontId="7" fillId="35" borderId="71" xfId="0" applyNumberFormat="1" applyFont="1" applyFill="1" applyBorder="1" applyAlignment="1">
      <alignment horizontal="right"/>
    </xf>
    <xf numFmtId="168" fontId="7" fillId="35" borderId="72" xfId="0" applyNumberFormat="1" applyFont="1" applyFill="1" applyBorder="1" applyAlignment="1">
      <alignment horizontal="right"/>
    </xf>
    <xf numFmtId="0" fontId="0" fillId="35" borderId="0" xfId="0" applyFont="1" applyFill="1" applyAlignment="1">
      <alignment horizontal="left" vertical="top"/>
    </xf>
    <xf numFmtId="166" fontId="5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left" wrapText="1"/>
    </xf>
    <xf numFmtId="168" fontId="5" fillId="35" borderId="0" xfId="0" applyNumberFormat="1" applyFont="1" applyFill="1" applyAlignment="1">
      <alignment horizontal="right"/>
    </xf>
    <xf numFmtId="164" fontId="5" fillId="35" borderId="0" xfId="0" applyNumberFormat="1" applyFont="1" applyFill="1" applyAlignment="1">
      <alignment horizontal="right"/>
    </xf>
    <xf numFmtId="166" fontId="7" fillId="35" borderId="73" xfId="0" applyNumberFormat="1" applyFont="1" applyFill="1" applyBorder="1" applyAlignment="1">
      <alignment horizontal="center"/>
    </xf>
    <xf numFmtId="0" fontId="7" fillId="35" borderId="74" xfId="0" applyFont="1" applyFill="1" applyBorder="1" applyAlignment="1">
      <alignment horizontal="left" wrapText="1"/>
    </xf>
    <xf numFmtId="168" fontId="7" fillId="35" borderId="74" xfId="0" applyNumberFormat="1" applyFont="1" applyFill="1" applyBorder="1" applyAlignment="1">
      <alignment horizontal="right"/>
    </xf>
    <xf numFmtId="164" fontId="7" fillId="35" borderId="74" xfId="0" applyNumberFormat="1" applyFont="1" applyFill="1" applyBorder="1" applyAlignment="1">
      <alignment horizontal="right"/>
    </xf>
    <xf numFmtId="168" fontId="7" fillId="35" borderId="75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left" vertical="center"/>
      <protection/>
    </xf>
    <xf numFmtId="14" fontId="7" fillId="0" borderId="47" xfId="0" applyNumberFormat="1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164" fontId="7" fillId="0" borderId="62" xfId="0" applyNumberFormat="1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81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81" xfId="0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 applyProtection="1">
      <alignment horizontal="left" vertical="center" wrapText="1"/>
      <protection/>
    </xf>
    <xf numFmtId="0" fontId="7" fillId="0" borderId="82" xfId="0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44" xfId="0" applyFont="1" applyBorder="1" applyAlignment="1" applyProtection="1">
      <alignment horizontal="left" vertical="center" wrapText="1"/>
      <protection/>
    </xf>
    <xf numFmtId="164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7" fillId="0" borderId="62" xfId="0" applyNumberFormat="1" applyFont="1" applyFill="1" applyBorder="1" applyAlignment="1" applyProtection="1">
      <alignment horizontal="left" vertical="center"/>
      <protection/>
    </xf>
    <xf numFmtId="0" fontId="7" fillId="0" borderId="6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zoomScalePageLayoutView="0" workbookViewId="0" topLeftCell="A1">
      <selection activeCell="U8" sqref="U8"/>
    </sheetView>
  </sheetViews>
  <sheetFormatPr defaultColWidth="10.660156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4.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1.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6601562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57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1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10"/>
      <c r="Q3" s="10"/>
      <c r="R3" s="10"/>
      <c r="S3" s="11"/>
    </row>
    <row r="4" spans="1:19" s="1" customFormat="1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1" customFormat="1" ht="24" customHeight="1">
      <c r="A5" s="15"/>
      <c r="B5" s="16" t="s">
        <v>1</v>
      </c>
      <c r="C5" s="16"/>
      <c r="D5" s="16"/>
      <c r="E5" s="210" t="s">
        <v>202</v>
      </c>
      <c r="F5" s="211"/>
      <c r="G5" s="211"/>
      <c r="H5" s="211"/>
      <c r="I5" s="211"/>
      <c r="J5" s="211"/>
      <c r="K5" s="211"/>
      <c r="L5" s="212"/>
      <c r="M5" s="16"/>
      <c r="N5" s="16"/>
      <c r="O5" s="205" t="s">
        <v>2</v>
      </c>
      <c r="P5" s="205"/>
      <c r="Q5" s="58"/>
      <c r="R5" s="59"/>
      <c r="S5" s="19"/>
    </row>
    <row r="6" spans="1:19" s="1" customFormat="1" ht="24" customHeight="1">
      <c r="A6" s="15"/>
      <c r="B6" s="16" t="s">
        <v>83</v>
      </c>
      <c r="C6" s="16"/>
      <c r="D6" s="16"/>
      <c r="E6" s="213"/>
      <c r="F6" s="214"/>
      <c r="G6" s="214"/>
      <c r="H6" s="214"/>
      <c r="I6" s="214"/>
      <c r="J6" s="214"/>
      <c r="K6" s="214"/>
      <c r="L6" s="215"/>
      <c r="M6" s="16"/>
      <c r="N6" s="16"/>
      <c r="O6" s="205" t="s">
        <v>3</v>
      </c>
      <c r="P6" s="205"/>
      <c r="Q6" s="60"/>
      <c r="R6" s="61"/>
      <c r="S6" s="19"/>
    </row>
    <row r="7" spans="1:19" s="1" customFormat="1" ht="24" customHeight="1">
      <c r="A7" s="15"/>
      <c r="B7" s="16"/>
      <c r="C7" s="16"/>
      <c r="D7" s="16"/>
      <c r="E7" s="216" t="s">
        <v>11</v>
      </c>
      <c r="F7" s="217"/>
      <c r="G7" s="217"/>
      <c r="H7" s="217"/>
      <c r="I7" s="217"/>
      <c r="J7" s="217"/>
      <c r="K7" s="217"/>
      <c r="L7" s="218"/>
      <c r="M7" s="16"/>
      <c r="N7" s="16"/>
      <c r="O7" s="205" t="s">
        <v>4</v>
      </c>
      <c r="P7" s="205"/>
      <c r="Q7" s="62" t="s">
        <v>203</v>
      </c>
      <c r="R7" s="63"/>
      <c r="S7" s="19"/>
    </row>
    <row r="8" spans="1:19" s="1" customFormat="1" ht="24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05" t="s">
        <v>5</v>
      </c>
      <c r="P8" s="205"/>
      <c r="Q8" s="16" t="s">
        <v>6</v>
      </c>
      <c r="R8" s="16"/>
      <c r="S8" s="19"/>
    </row>
    <row r="9" spans="1:19" s="1" customFormat="1" ht="24" customHeight="1">
      <c r="A9" s="15"/>
      <c r="B9" s="16" t="s">
        <v>7</v>
      </c>
      <c r="C9" s="16"/>
      <c r="D9" s="16"/>
      <c r="E9" s="219" t="s">
        <v>206</v>
      </c>
      <c r="F9" s="220"/>
      <c r="G9" s="220"/>
      <c r="H9" s="220"/>
      <c r="I9" s="220"/>
      <c r="J9" s="220"/>
      <c r="K9" s="220"/>
      <c r="L9" s="221"/>
      <c r="M9" s="16"/>
      <c r="N9" s="16"/>
      <c r="O9" s="206"/>
      <c r="P9" s="201"/>
      <c r="Q9" s="64"/>
      <c r="R9" s="66"/>
      <c r="S9" s="19"/>
    </row>
    <row r="10" spans="1:19" s="1" customFormat="1" ht="24" customHeight="1">
      <c r="A10" s="15"/>
      <c r="B10" s="16" t="s">
        <v>8</v>
      </c>
      <c r="C10" s="16"/>
      <c r="D10" s="16"/>
      <c r="E10" s="222" t="s">
        <v>9</v>
      </c>
      <c r="F10" s="223"/>
      <c r="G10" s="223"/>
      <c r="H10" s="223"/>
      <c r="I10" s="223"/>
      <c r="J10" s="223"/>
      <c r="K10" s="223"/>
      <c r="L10" s="224"/>
      <c r="M10" s="16"/>
      <c r="N10" s="16"/>
      <c r="O10" s="206"/>
      <c r="P10" s="201"/>
      <c r="Q10" s="64"/>
      <c r="R10" s="66"/>
      <c r="S10" s="19"/>
    </row>
    <row r="11" spans="1:19" s="1" customFormat="1" ht="24" customHeight="1">
      <c r="A11" s="15"/>
      <c r="B11" s="16" t="s">
        <v>10</v>
      </c>
      <c r="C11" s="16"/>
      <c r="D11" s="16"/>
      <c r="E11" s="207" t="s">
        <v>11</v>
      </c>
      <c r="F11" s="208"/>
      <c r="G11" s="208"/>
      <c r="H11" s="208"/>
      <c r="I11" s="208"/>
      <c r="J11" s="208"/>
      <c r="K11" s="208"/>
      <c r="L11" s="209"/>
      <c r="M11" s="16"/>
      <c r="N11" s="16"/>
      <c r="O11" s="206"/>
      <c r="P11" s="201"/>
      <c r="Q11" s="64"/>
      <c r="R11" s="66"/>
      <c r="S11" s="19"/>
    </row>
    <row r="12" spans="1:19" s="1" customFormat="1" ht="18" customHeight="1">
      <c r="A12" s="15"/>
      <c r="B12" s="16"/>
      <c r="C12" s="16"/>
      <c r="D12" s="16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16"/>
      <c r="S12" s="19"/>
    </row>
    <row r="13" spans="1:19" s="1" customFormat="1" ht="18" customHeight="1">
      <c r="A13" s="15"/>
      <c r="B13" s="16"/>
      <c r="C13" s="16"/>
      <c r="D13" s="16"/>
      <c r="E13" s="24" t="s">
        <v>12</v>
      </c>
      <c r="F13" s="16"/>
      <c r="G13" s="16" t="s">
        <v>13</v>
      </c>
      <c r="H13" s="16"/>
      <c r="I13" s="16"/>
      <c r="J13" s="16"/>
      <c r="K13" s="16"/>
      <c r="L13" s="16"/>
      <c r="M13" s="16"/>
      <c r="N13" s="16"/>
      <c r="O13" s="199" t="s">
        <v>14</v>
      </c>
      <c r="P13" s="199"/>
      <c r="Q13" s="24"/>
      <c r="R13" s="67"/>
      <c r="S13" s="19"/>
    </row>
    <row r="14" spans="1:19" s="1" customFormat="1" ht="18" customHeight="1">
      <c r="A14" s="15"/>
      <c r="B14" s="16"/>
      <c r="C14" s="16"/>
      <c r="D14" s="16"/>
      <c r="E14" s="68"/>
      <c r="F14" s="16"/>
      <c r="G14" s="64"/>
      <c r="H14" s="69"/>
      <c r="I14" s="65"/>
      <c r="J14" s="16"/>
      <c r="K14" s="16"/>
      <c r="L14" s="16"/>
      <c r="M14" s="16"/>
      <c r="N14" s="16"/>
      <c r="O14" s="200"/>
      <c r="P14" s="201"/>
      <c r="Q14" s="24"/>
      <c r="R14" s="70"/>
      <c r="S14" s="19"/>
    </row>
    <row r="15" spans="1:19" s="1" customFormat="1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6"/>
      <c r="P15" s="29"/>
      <c r="Q15" s="29"/>
      <c r="R15" s="29"/>
      <c r="S15" s="30"/>
    </row>
    <row r="16" spans="1:19" s="1" customFormat="1" ht="20.25" customHeight="1">
      <c r="A16" s="71"/>
      <c r="B16" s="72"/>
      <c r="C16" s="72"/>
      <c r="D16" s="72"/>
      <c r="E16" s="31" t="s">
        <v>84</v>
      </c>
      <c r="F16" s="72"/>
      <c r="G16" s="72"/>
      <c r="H16" s="72"/>
      <c r="I16" s="72"/>
      <c r="J16" s="72"/>
      <c r="K16" s="72"/>
      <c r="L16" s="72"/>
      <c r="M16" s="72"/>
      <c r="N16" s="72"/>
      <c r="O16" s="13"/>
      <c r="P16" s="72"/>
      <c r="Q16" s="72"/>
      <c r="R16" s="72"/>
      <c r="S16" s="73"/>
    </row>
    <row r="17" spans="1:19" s="1" customFormat="1" ht="21" customHeight="1">
      <c r="A17" s="74" t="s">
        <v>85</v>
      </c>
      <c r="B17" s="75"/>
      <c r="C17" s="75"/>
      <c r="D17" s="76"/>
      <c r="E17" s="77" t="s">
        <v>16</v>
      </c>
      <c r="F17" s="76"/>
      <c r="G17" s="77" t="s">
        <v>86</v>
      </c>
      <c r="H17" s="75"/>
      <c r="I17" s="76"/>
      <c r="J17" s="77" t="s">
        <v>87</v>
      </c>
      <c r="K17" s="75"/>
      <c r="L17" s="77" t="s">
        <v>88</v>
      </c>
      <c r="M17" s="75"/>
      <c r="N17" s="75"/>
      <c r="O17" s="75"/>
      <c r="P17" s="76"/>
      <c r="Q17" s="77" t="s">
        <v>89</v>
      </c>
      <c r="R17" s="75"/>
      <c r="S17" s="78"/>
    </row>
    <row r="18" spans="1:19" s="1" customFormat="1" ht="18" customHeight="1">
      <c r="A18" s="79"/>
      <c r="B18" s="80"/>
      <c r="C18" s="80"/>
      <c r="D18" s="81">
        <v>0</v>
      </c>
      <c r="E18" s="47">
        <v>0</v>
      </c>
      <c r="F18" s="82"/>
      <c r="G18" s="83"/>
      <c r="H18" s="80"/>
      <c r="I18" s="81">
        <v>0</v>
      </c>
      <c r="J18" s="47">
        <v>0</v>
      </c>
      <c r="K18" s="84"/>
      <c r="L18" s="83"/>
      <c r="M18" s="80"/>
      <c r="N18" s="80"/>
      <c r="O18" s="85"/>
      <c r="P18" s="81">
        <v>0</v>
      </c>
      <c r="Q18" s="83"/>
      <c r="R18" s="86">
        <v>0</v>
      </c>
      <c r="S18" s="87"/>
    </row>
    <row r="19" spans="1:19" s="1" customFormat="1" ht="20.25" customHeight="1">
      <c r="A19" s="71"/>
      <c r="B19" s="72"/>
      <c r="C19" s="72"/>
      <c r="D19" s="72"/>
      <c r="E19" s="31" t="s">
        <v>90</v>
      </c>
      <c r="F19" s="72"/>
      <c r="G19" s="72"/>
      <c r="H19" s="72"/>
      <c r="I19" s="72"/>
      <c r="J19" s="88" t="s">
        <v>17</v>
      </c>
      <c r="K19" s="72"/>
      <c r="L19" s="72"/>
      <c r="M19" s="72"/>
      <c r="N19" s="72"/>
      <c r="O19" s="29"/>
      <c r="P19" s="72"/>
      <c r="Q19" s="72"/>
      <c r="R19" s="72"/>
      <c r="S19" s="73"/>
    </row>
    <row r="20" spans="1:19" s="1" customFormat="1" ht="18" customHeight="1">
      <c r="A20" s="33" t="s">
        <v>18</v>
      </c>
      <c r="B20" s="89"/>
      <c r="C20" s="35" t="s">
        <v>19</v>
      </c>
      <c r="D20" s="36"/>
      <c r="E20" s="36"/>
      <c r="F20" s="37"/>
      <c r="G20" s="33" t="s">
        <v>20</v>
      </c>
      <c r="H20" s="34"/>
      <c r="I20" s="35" t="s">
        <v>21</v>
      </c>
      <c r="J20" s="36"/>
      <c r="K20" s="36"/>
      <c r="L20" s="33" t="s">
        <v>22</v>
      </c>
      <c r="M20" s="34"/>
      <c r="N20" s="35" t="s">
        <v>23</v>
      </c>
      <c r="O20" s="38"/>
      <c r="P20" s="36"/>
      <c r="Q20" s="36"/>
      <c r="R20" s="36"/>
      <c r="S20" s="37"/>
    </row>
    <row r="21" spans="1:19" s="1" customFormat="1" ht="18" customHeight="1">
      <c r="A21" s="39" t="s">
        <v>24</v>
      </c>
      <c r="B21" s="90" t="s">
        <v>25</v>
      </c>
      <c r="C21" s="18"/>
      <c r="D21" s="25" t="s">
        <v>26</v>
      </c>
      <c r="E21" s="40">
        <f>'01 - Krycí list rozpočtu'!E21+'02 - Krycí list rozpočtu'!E21</f>
        <v>0</v>
      </c>
      <c r="F21" s="91"/>
      <c r="G21" s="39" t="s">
        <v>27</v>
      </c>
      <c r="H21" s="41" t="s">
        <v>28</v>
      </c>
      <c r="I21" s="27"/>
      <c r="J21" s="92">
        <v>0</v>
      </c>
      <c r="K21" s="93"/>
      <c r="L21" s="39" t="s">
        <v>29</v>
      </c>
      <c r="M21" s="23" t="s">
        <v>30</v>
      </c>
      <c r="N21" s="26"/>
      <c r="O21" s="26"/>
      <c r="P21" s="26"/>
      <c r="Q21" s="94"/>
      <c r="R21" s="40">
        <f>'01 - Krycí list rozpočtu'!R21+'02 - Krycí list rozpočtu'!R21</f>
        <v>0</v>
      </c>
      <c r="S21" s="91"/>
    </row>
    <row r="22" spans="1:19" s="1" customFormat="1" ht="18" customHeight="1">
      <c r="A22" s="39" t="s">
        <v>31</v>
      </c>
      <c r="B22" s="95"/>
      <c r="C22" s="22"/>
      <c r="D22" s="25" t="s">
        <v>32</v>
      </c>
      <c r="E22" s="40">
        <f>'01 - Krycí list rozpočtu'!E22+'02 - Krycí list rozpočtu'!E22</f>
        <v>0</v>
      </c>
      <c r="F22" s="91"/>
      <c r="G22" s="39" t="s">
        <v>33</v>
      </c>
      <c r="H22" s="16" t="s">
        <v>34</v>
      </c>
      <c r="I22" s="27"/>
      <c r="J22" s="92">
        <v>0</v>
      </c>
      <c r="K22" s="93"/>
      <c r="L22" s="39" t="s">
        <v>35</v>
      </c>
      <c r="M22" s="23" t="s">
        <v>36</v>
      </c>
      <c r="N22" s="26"/>
      <c r="O22" s="16"/>
      <c r="P22" s="26"/>
      <c r="Q22" s="94"/>
      <c r="R22" s="40">
        <v>0</v>
      </c>
      <c r="S22" s="91"/>
    </row>
    <row r="23" spans="1:19" s="1" customFormat="1" ht="18" customHeight="1">
      <c r="A23" s="39" t="s">
        <v>37</v>
      </c>
      <c r="B23" s="90" t="s">
        <v>38</v>
      </c>
      <c r="C23" s="18"/>
      <c r="D23" s="25" t="s">
        <v>26</v>
      </c>
      <c r="E23" s="40">
        <f>'01 - Krycí list rozpočtu'!E23+'02 - Krycí list rozpočtu'!E23</f>
        <v>0</v>
      </c>
      <c r="F23" s="91"/>
      <c r="G23" s="39" t="s">
        <v>39</v>
      </c>
      <c r="H23" s="41" t="s">
        <v>40</v>
      </c>
      <c r="I23" s="27"/>
      <c r="J23" s="92">
        <v>0</v>
      </c>
      <c r="K23" s="93"/>
      <c r="L23" s="39" t="s">
        <v>41</v>
      </c>
      <c r="M23" s="23" t="s">
        <v>42</v>
      </c>
      <c r="N23" s="26"/>
      <c r="O23" s="26"/>
      <c r="P23" s="26"/>
      <c r="Q23" s="94"/>
      <c r="R23" s="40">
        <v>0</v>
      </c>
      <c r="S23" s="91"/>
    </row>
    <row r="24" spans="1:19" s="1" customFormat="1" ht="18" customHeight="1">
      <c r="A24" s="39" t="s">
        <v>43</v>
      </c>
      <c r="B24" s="95"/>
      <c r="C24" s="22"/>
      <c r="D24" s="25" t="s">
        <v>32</v>
      </c>
      <c r="E24" s="40">
        <f>'01 - Krycí list rozpočtu'!E24+'02 - Krycí list rozpočtu'!E24</f>
        <v>0</v>
      </c>
      <c r="F24" s="91"/>
      <c r="G24" s="39" t="s">
        <v>44</v>
      </c>
      <c r="H24" s="41"/>
      <c r="I24" s="27"/>
      <c r="J24" s="92">
        <v>0</v>
      </c>
      <c r="K24" s="93"/>
      <c r="L24" s="39" t="s">
        <v>45</v>
      </c>
      <c r="M24" s="23" t="s">
        <v>46</v>
      </c>
      <c r="N24" s="26"/>
      <c r="O24" s="16"/>
      <c r="P24" s="26"/>
      <c r="Q24" s="94"/>
      <c r="R24" s="40">
        <v>0</v>
      </c>
      <c r="S24" s="91"/>
    </row>
    <row r="25" spans="1:19" s="1" customFormat="1" ht="18" customHeight="1">
      <c r="A25" s="39" t="s">
        <v>47</v>
      </c>
      <c r="B25" s="90" t="s">
        <v>48</v>
      </c>
      <c r="C25" s="18"/>
      <c r="D25" s="25" t="s">
        <v>26</v>
      </c>
      <c r="E25" s="40">
        <v>0</v>
      </c>
      <c r="F25" s="91"/>
      <c r="G25" s="43"/>
      <c r="H25" s="26"/>
      <c r="I25" s="27"/>
      <c r="J25" s="92"/>
      <c r="K25" s="93"/>
      <c r="L25" s="39" t="s">
        <v>49</v>
      </c>
      <c r="M25" s="23" t="s">
        <v>50</v>
      </c>
      <c r="N25" s="26"/>
      <c r="O25" s="26"/>
      <c r="P25" s="26"/>
      <c r="Q25" s="94"/>
      <c r="R25" s="40">
        <v>0</v>
      </c>
      <c r="S25" s="91"/>
    </row>
    <row r="26" spans="1:19" s="1" customFormat="1" ht="18" customHeight="1">
      <c r="A26" s="39" t="s">
        <v>51</v>
      </c>
      <c r="B26" s="95"/>
      <c r="C26" s="22"/>
      <c r="D26" s="25" t="s">
        <v>32</v>
      </c>
      <c r="E26" s="40">
        <v>0</v>
      </c>
      <c r="F26" s="91"/>
      <c r="G26" s="43"/>
      <c r="H26" s="26"/>
      <c r="I26" s="27"/>
      <c r="J26" s="92"/>
      <c r="K26" s="93"/>
      <c r="L26" s="39" t="s">
        <v>52</v>
      </c>
      <c r="M26" s="41" t="s">
        <v>53</v>
      </c>
      <c r="N26" s="26"/>
      <c r="O26" s="16"/>
      <c r="P26" s="26"/>
      <c r="Q26" s="27"/>
      <c r="R26" s="40">
        <v>0</v>
      </c>
      <c r="S26" s="91"/>
    </row>
    <row r="27" spans="1:19" s="1" customFormat="1" ht="18" customHeight="1">
      <c r="A27" s="39" t="s">
        <v>54</v>
      </c>
      <c r="B27" s="44" t="s">
        <v>91</v>
      </c>
      <c r="C27" s="26"/>
      <c r="D27" s="27"/>
      <c r="E27" s="96">
        <f>E24+E23+E22+E21</f>
        <v>0</v>
      </c>
      <c r="F27" s="73"/>
      <c r="G27" s="39" t="s">
        <v>55</v>
      </c>
      <c r="H27" s="44" t="s">
        <v>56</v>
      </c>
      <c r="I27" s="27"/>
      <c r="J27" s="97"/>
      <c r="K27" s="98"/>
      <c r="L27" s="39" t="s">
        <v>57</v>
      </c>
      <c r="M27" s="44" t="s">
        <v>58</v>
      </c>
      <c r="N27" s="26"/>
      <c r="O27" s="26"/>
      <c r="P27" s="26"/>
      <c r="Q27" s="27"/>
      <c r="R27" s="96">
        <f>R21</f>
        <v>0</v>
      </c>
      <c r="S27" s="73"/>
    </row>
    <row r="28" spans="1:19" s="1" customFormat="1" ht="18" customHeight="1">
      <c r="A28" s="45" t="s">
        <v>59</v>
      </c>
      <c r="B28" s="46" t="s">
        <v>60</v>
      </c>
      <c r="C28" s="99"/>
      <c r="D28" s="100"/>
      <c r="E28" s="101">
        <v>0</v>
      </c>
      <c r="F28" s="30"/>
      <c r="G28" s="45" t="s">
        <v>61</v>
      </c>
      <c r="H28" s="46" t="s">
        <v>62</v>
      </c>
      <c r="I28" s="100"/>
      <c r="J28" s="102">
        <f>'01 - Krycí list rozpočtu'!J28+'02 - Krycí list rozpočtu'!J28</f>
        <v>0</v>
      </c>
      <c r="K28" s="103"/>
      <c r="L28" s="45" t="s">
        <v>63</v>
      </c>
      <c r="M28" s="46" t="s">
        <v>64</v>
      </c>
      <c r="N28" s="99"/>
      <c r="O28" s="29"/>
      <c r="P28" s="99"/>
      <c r="Q28" s="100"/>
      <c r="R28" s="101">
        <f>'01 - Krycí list rozpočtu'!R28+'02 - Krycí list rozpočtu'!R28</f>
        <v>0</v>
      </c>
      <c r="S28" s="30"/>
    </row>
    <row r="29" spans="1:19" s="1" customFormat="1" ht="18" customHeight="1">
      <c r="A29" s="48" t="s">
        <v>8</v>
      </c>
      <c r="B29" s="13"/>
      <c r="C29" s="13"/>
      <c r="D29" s="13"/>
      <c r="E29" s="13"/>
      <c r="F29" s="104"/>
      <c r="G29" s="105"/>
      <c r="H29" s="13"/>
      <c r="I29" s="13"/>
      <c r="J29" s="13"/>
      <c r="K29" s="13"/>
      <c r="L29" s="33" t="s">
        <v>65</v>
      </c>
      <c r="M29" s="76"/>
      <c r="N29" s="35" t="s">
        <v>66</v>
      </c>
      <c r="O29" s="16"/>
      <c r="P29" s="75"/>
      <c r="Q29" s="75"/>
      <c r="R29" s="75"/>
      <c r="S29" s="78"/>
    </row>
    <row r="30" spans="1:19" s="1" customFormat="1" ht="18" customHeight="1">
      <c r="A30" s="15"/>
      <c r="B30" s="16"/>
      <c r="C30" s="16"/>
      <c r="D30" s="16"/>
      <c r="E30" s="16"/>
      <c r="F30" s="21"/>
      <c r="G30" s="20"/>
      <c r="H30" s="16"/>
      <c r="I30" s="16"/>
      <c r="J30" s="16"/>
      <c r="K30" s="16"/>
      <c r="L30" s="39" t="s">
        <v>67</v>
      </c>
      <c r="M30" s="41" t="s">
        <v>68</v>
      </c>
      <c r="N30" s="26"/>
      <c r="O30" s="26"/>
      <c r="P30" s="26"/>
      <c r="Q30" s="27"/>
      <c r="R30" s="127">
        <f>E27+J28+R27+R28</f>
        <v>0</v>
      </c>
      <c r="S30" s="73"/>
    </row>
    <row r="31" spans="1:19" s="1" customFormat="1" ht="18" customHeight="1">
      <c r="A31" s="49" t="s">
        <v>69</v>
      </c>
      <c r="B31" s="106"/>
      <c r="C31" s="106"/>
      <c r="D31" s="106"/>
      <c r="E31" s="106"/>
      <c r="F31" s="22"/>
      <c r="G31" s="50" t="s">
        <v>70</v>
      </c>
      <c r="H31" s="106"/>
      <c r="I31" s="106"/>
      <c r="J31" s="106"/>
      <c r="K31" s="106"/>
      <c r="L31" s="39" t="s">
        <v>71</v>
      </c>
      <c r="M31" s="23" t="s">
        <v>72</v>
      </c>
      <c r="N31" s="42">
        <v>15</v>
      </c>
      <c r="O31" s="24" t="s">
        <v>73</v>
      </c>
      <c r="P31" s="202">
        <v>0</v>
      </c>
      <c r="Q31" s="199"/>
      <c r="R31" s="128">
        <v>0</v>
      </c>
      <c r="S31" s="107"/>
    </row>
    <row r="32" spans="1:19" s="1" customFormat="1" ht="20.25" customHeight="1">
      <c r="A32" s="52" t="s">
        <v>7</v>
      </c>
      <c r="B32" s="108"/>
      <c r="C32" s="108"/>
      <c r="D32" s="108"/>
      <c r="E32" s="108"/>
      <c r="F32" s="18"/>
      <c r="G32" s="17"/>
      <c r="H32" s="108"/>
      <c r="I32" s="108"/>
      <c r="J32" s="108"/>
      <c r="K32" s="108"/>
      <c r="L32" s="39" t="s">
        <v>74</v>
      </c>
      <c r="M32" s="23" t="s">
        <v>72</v>
      </c>
      <c r="N32" s="42">
        <v>21</v>
      </c>
      <c r="O32" s="53" t="s">
        <v>73</v>
      </c>
      <c r="P32" s="203">
        <v>0</v>
      </c>
      <c r="Q32" s="204"/>
      <c r="R32" s="126">
        <f>0.21*R30</f>
        <v>0</v>
      </c>
      <c r="S32" s="91"/>
    </row>
    <row r="33" spans="1:19" s="1" customFormat="1" ht="20.25" customHeight="1">
      <c r="A33" s="15"/>
      <c r="B33" s="16"/>
      <c r="C33" s="16"/>
      <c r="D33" s="16"/>
      <c r="E33" s="16"/>
      <c r="F33" s="21"/>
      <c r="G33" s="20"/>
      <c r="H33" s="16"/>
      <c r="I33" s="16"/>
      <c r="J33" s="16"/>
      <c r="K33" s="16"/>
      <c r="L33" s="45" t="s">
        <v>75</v>
      </c>
      <c r="M33" s="54" t="s">
        <v>76</v>
      </c>
      <c r="N33" s="99"/>
      <c r="O33" s="16"/>
      <c r="P33" s="99"/>
      <c r="Q33" s="100"/>
      <c r="R33" s="129">
        <f>R32+R30</f>
        <v>0</v>
      </c>
      <c r="S33" s="66"/>
    </row>
    <row r="34" spans="1:19" s="1" customFormat="1" ht="18" customHeight="1">
      <c r="A34" s="49" t="s">
        <v>69</v>
      </c>
      <c r="B34" s="106"/>
      <c r="C34" s="106"/>
      <c r="D34" s="106"/>
      <c r="E34" s="106"/>
      <c r="F34" s="22"/>
      <c r="G34" s="50" t="s">
        <v>70</v>
      </c>
      <c r="H34" s="106"/>
      <c r="I34" s="106"/>
      <c r="J34" s="106"/>
      <c r="K34" s="106"/>
      <c r="L34" s="33" t="s">
        <v>77</v>
      </c>
      <c r="M34" s="76"/>
      <c r="N34" s="35" t="s">
        <v>78</v>
      </c>
      <c r="O34" s="13"/>
      <c r="P34" s="75"/>
      <c r="Q34" s="75"/>
      <c r="R34" s="32"/>
      <c r="S34" s="78"/>
    </row>
    <row r="35" spans="1:19" s="1" customFormat="1" ht="20.25" customHeight="1">
      <c r="A35" s="52" t="s">
        <v>10</v>
      </c>
      <c r="B35" s="108"/>
      <c r="C35" s="108"/>
      <c r="D35" s="108"/>
      <c r="E35" s="108"/>
      <c r="F35" s="18"/>
      <c r="G35" s="17"/>
      <c r="H35" s="108"/>
      <c r="I35" s="108"/>
      <c r="J35" s="108"/>
      <c r="K35" s="108"/>
      <c r="L35" s="39" t="s">
        <v>79</v>
      </c>
      <c r="M35" s="41" t="s">
        <v>92</v>
      </c>
      <c r="N35" s="26"/>
      <c r="O35" s="26"/>
      <c r="P35" s="26"/>
      <c r="Q35" s="27"/>
      <c r="R35" s="40">
        <v>0</v>
      </c>
      <c r="S35" s="91"/>
    </row>
    <row r="36" spans="1:19" s="1" customFormat="1" ht="18" customHeight="1">
      <c r="A36" s="15"/>
      <c r="B36" s="16"/>
      <c r="C36" s="16"/>
      <c r="D36" s="16"/>
      <c r="E36" s="16"/>
      <c r="F36" s="21"/>
      <c r="G36" s="20"/>
      <c r="H36" s="16"/>
      <c r="I36" s="16"/>
      <c r="J36" s="16"/>
      <c r="K36" s="16"/>
      <c r="L36" s="39" t="s">
        <v>80</v>
      </c>
      <c r="M36" s="41" t="s">
        <v>81</v>
      </c>
      <c r="N36" s="26"/>
      <c r="O36" s="106"/>
      <c r="P36" s="26"/>
      <c r="Q36" s="27"/>
      <c r="R36" s="40">
        <v>0</v>
      </c>
      <c r="S36" s="91"/>
    </row>
    <row r="37" spans="1:19" s="1" customFormat="1" ht="18" customHeight="1">
      <c r="A37" s="55" t="s">
        <v>69</v>
      </c>
      <c r="B37" s="29"/>
      <c r="C37" s="29"/>
      <c r="D37" s="29"/>
      <c r="E37" s="29"/>
      <c r="F37" s="110"/>
      <c r="G37" s="56" t="s">
        <v>70</v>
      </c>
      <c r="H37" s="29"/>
      <c r="I37" s="29"/>
      <c r="J37" s="29"/>
      <c r="K37" s="29"/>
      <c r="L37" s="45" t="s">
        <v>82</v>
      </c>
      <c r="M37" s="46" t="s">
        <v>93</v>
      </c>
      <c r="N37" s="99"/>
      <c r="O37" s="29"/>
      <c r="P37" s="99"/>
      <c r="Q37" s="100"/>
      <c r="R37" s="47">
        <v>0</v>
      </c>
      <c r="S37" s="111"/>
    </row>
  </sheetData>
  <sheetProtection/>
  <mergeCells count="17">
    <mergeCell ref="E11:L11"/>
    <mergeCell ref="O10:P10"/>
    <mergeCell ref="E5:L5"/>
    <mergeCell ref="E6:L6"/>
    <mergeCell ref="E7:L7"/>
    <mergeCell ref="E9:L9"/>
    <mergeCell ref="E10:L10"/>
    <mergeCell ref="O11:P11"/>
    <mergeCell ref="O13:P13"/>
    <mergeCell ref="O14:P14"/>
    <mergeCell ref="P31:Q31"/>
    <mergeCell ref="P32:Q32"/>
    <mergeCell ref="O5:P5"/>
    <mergeCell ref="O6:P6"/>
    <mergeCell ref="O7:P7"/>
    <mergeCell ref="O8:P8"/>
    <mergeCell ref="O9:P9"/>
  </mergeCells>
  <printOptions/>
  <pageMargins left="0" right="0" top="0.984251968503937" bottom="0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selection activeCell="V33" sqref="V33"/>
    </sheetView>
  </sheetViews>
  <sheetFormatPr defaultColWidth="10.660156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2.5" style="2" customWidth="1"/>
    <col min="11" max="11" width="0.1640625" style="2" hidden="1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6.5" style="2" customWidth="1"/>
    <col min="19" max="19" width="0.4921875" style="2" hidden="1" customWidth="1"/>
    <col min="20" max="16384" width="10.6601562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57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1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10"/>
      <c r="Q3" s="10"/>
      <c r="R3" s="10"/>
      <c r="S3" s="11"/>
    </row>
    <row r="4" spans="1:19" s="1" customFormat="1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1" customFormat="1" ht="24" customHeight="1">
      <c r="A5" s="15"/>
      <c r="B5" s="16" t="s">
        <v>1</v>
      </c>
      <c r="C5" s="16"/>
      <c r="D5" s="16"/>
      <c r="E5" s="210" t="s">
        <v>202</v>
      </c>
      <c r="F5" s="211"/>
      <c r="G5" s="211"/>
      <c r="H5" s="211"/>
      <c r="I5" s="211"/>
      <c r="J5" s="211"/>
      <c r="K5" s="211"/>
      <c r="L5" s="212"/>
      <c r="M5" s="16"/>
      <c r="N5" s="16"/>
      <c r="O5" s="205" t="s">
        <v>2</v>
      </c>
      <c r="P5" s="205"/>
      <c r="Q5" s="58" t="s">
        <v>124</v>
      </c>
      <c r="R5" s="59"/>
      <c r="S5" s="19"/>
    </row>
    <row r="6" spans="1:19" s="1" customFormat="1" ht="24" customHeight="1">
      <c r="A6" s="15"/>
      <c r="B6" s="16" t="s">
        <v>83</v>
      </c>
      <c r="C6" s="16"/>
      <c r="D6" s="16"/>
      <c r="E6" s="213" t="s">
        <v>201</v>
      </c>
      <c r="F6" s="214"/>
      <c r="G6" s="214"/>
      <c r="H6" s="214"/>
      <c r="I6" s="214"/>
      <c r="J6" s="214"/>
      <c r="K6" s="214"/>
      <c r="L6" s="215"/>
      <c r="M6" s="16"/>
      <c r="N6" s="16"/>
      <c r="O6" s="205" t="s">
        <v>3</v>
      </c>
      <c r="P6" s="205"/>
      <c r="Q6" s="60"/>
      <c r="R6" s="61"/>
      <c r="S6" s="19"/>
    </row>
    <row r="7" spans="1:19" s="1" customFormat="1" ht="24" customHeight="1">
      <c r="A7" s="15"/>
      <c r="B7" s="16"/>
      <c r="C7" s="16"/>
      <c r="D7" s="16"/>
      <c r="E7" s="216" t="s">
        <v>11</v>
      </c>
      <c r="F7" s="217"/>
      <c r="G7" s="217"/>
      <c r="H7" s="217"/>
      <c r="I7" s="217"/>
      <c r="J7" s="217"/>
      <c r="K7" s="217"/>
      <c r="L7" s="218"/>
      <c r="M7" s="16"/>
      <c r="N7" s="16"/>
      <c r="O7" s="205" t="s">
        <v>4</v>
      </c>
      <c r="P7" s="205"/>
      <c r="Q7" s="62" t="s">
        <v>203</v>
      </c>
      <c r="R7" s="63"/>
      <c r="S7" s="19"/>
    </row>
    <row r="8" spans="1:19" s="1" customFormat="1" ht="24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05" t="s">
        <v>5</v>
      </c>
      <c r="P8" s="205"/>
      <c r="Q8" s="16" t="s">
        <v>6</v>
      </c>
      <c r="R8" s="16"/>
      <c r="S8" s="19"/>
    </row>
    <row r="9" spans="1:19" s="1" customFormat="1" ht="24" customHeight="1">
      <c r="A9" s="15"/>
      <c r="B9" s="16" t="s">
        <v>7</v>
      </c>
      <c r="C9" s="16"/>
      <c r="D9" s="16"/>
      <c r="E9" s="219" t="s">
        <v>206</v>
      </c>
      <c r="F9" s="220"/>
      <c r="G9" s="220"/>
      <c r="H9" s="220"/>
      <c r="I9" s="220"/>
      <c r="J9" s="220"/>
      <c r="K9" s="220"/>
      <c r="L9" s="221"/>
      <c r="M9" s="16"/>
      <c r="N9" s="16"/>
      <c r="O9" s="206"/>
      <c r="P9" s="201"/>
      <c r="Q9" s="64"/>
      <c r="R9" s="66"/>
      <c r="S9" s="19"/>
    </row>
    <row r="10" spans="1:19" s="1" customFormat="1" ht="24" customHeight="1">
      <c r="A10" s="15"/>
      <c r="B10" s="16" t="s">
        <v>8</v>
      </c>
      <c r="C10" s="16"/>
      <c r="D10" s="16"/>
      <c r="E10" s="222" t="s">
        <v>9</v>
      </c>
      <c r="F10" s="223"/>
      <c r="G10" s="223"/>
      <c r="H10" s="223"/>
      <c r="I10" s="223"/>
      <c r="J10" s="223"/>
      <c r="K10" s="223"/>
      <c r="L10" s="224"/>
      <c r="M10" s="16"/>
      <c r="N10" s="16"/>
      <c r="O10" s="206"/>
      <c r="P10" s="201"/>
      <c r="Q10" s="64"/>
      <c r="R10" s="66"/>
      <c r="S10" s="19"/>
    </row>
    <row r="11" spans="1:19" s="1" customFormat="1" ht="24" customHeight="1">
      <c r="A11" s="15"/>
      <c r="B11" s="16" t="s">
        <v>10</v>
      </c>
      <c r="C11" s="16"/>
      <c r="D11" s="16"/>
      <c r="E11" s="207" t="s">
        <v>11</v>
      </c>
      <c r="F11" s="208"/>
      <c r="G11" s="208"/>
      <c r="H11" s="208"/>
      <c r="I11" s="208"/>
      <c r="J11" s="208"/>
      <c r="K11" s="208"/>
      <c r="L11" s="209"/>
      <c r="M11" s="16"/>
      <c r="N11" s="16"/>
      <c r="O11" s="206"/>
      <c r="P11" s="201"/>
      <c r="Q11" s="64"/>
      <c r="R11" s="66"/>
      <c r="S11" s="19"/>
    </row>
    <row r="12" spans="1:19" s="1" customFormat="1" ht="18" customHeight="1">
      <c r="A12" s="15"/>
      <c r="B12" s="16"/>
      <c r="C12" s="16"/>
      <c r="D12" s="16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16"/>
      <c r="S12" s="19"/>
    </row>
    <row r="13" spans="1:19" s="1" customFormat="1" ht="18" customHeight="1">
      <c r="A13" s="15"/>
      <c r="B13" s="16"/>
      <c r="C13" s="16"/>
      <c r="D13" s="16"/>
      <c r="E13" s="24" t="s">
        <v>12</v>
      </c>
      <c r="F13" s="16"/>
      <c r="G13" s="16" t="s">
        <v>13</v>
      </c>
      <c r="H13" s="16"/>
      <c r="I13" s="16"/>
      <c r="J13" s="16"/>
      <c r="K13" s="16"/>
      <c r="L13" s="16"/>
      <c r="M13" s="16"/>
      <c r="N13" s="16"/>
      <c r="O13" s="199" t="s">
        <v>14</v>
      </c>
      <c r="P13" s="199"/>
      <c r="Q13" s="24"/>
      <c r="R13" s="67"/>
      <c r="S13" s="19"/>
    </row>
    <row r="14" spans="1:19" s="1" customFormat="1" ht="18" customHeight="1">
      <c r="A14" s="15"/>
      <c r="B14" s="16"/>
      <c r="C14" s="16"/>
      <c r="D14" s="16"/>
      <c r="E14" s="68">
        <v>1</v>
      </c>
      <c r="F14" s="16"/>
      <c r="G14" s="64" t="s">
        <v>15</v>
      </c>
      <c r="H14" s="69"/>
      <c r="I14" s="65"/>
      <c r="J14" s="16"/>
      <c r="K14" s="16"/>
      <c r="L14" s="16"/>
      <c r="M14" s="16"/>
      <c r="N14" s="16"/>
      <c r="O14" s="200">
        <v>41699</v>
      </c>
      <c r="P14" s="201"/>
      <c r="Q14" s="24"/>
      <c r="R14" s="70"/>
      <c r="S14" s="19"/>
    </row>
    <row r="15" spans="1:19" s="1" customFormat="1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6"/>
      <c r="P15" s="29"/>
      <c r="Q15" s="29"/>
      <c r="R15" s="29"/>
      <c r="S15" s="30"/>
    </row>
    <row r="16" spans="1:19" s="1" customFormat="1" ht="20.25" customHeight="1">
      <c r="A16" s="71"/>
      <c r="B16" s="72"/>
      <c r="C16" s="72"/>
      <c r="D16" s="72"/>
      <c r="E16" s="31" t="s">
        <v>84</v>
      </c>
      <c r="F16" s="72"/>
      <c r="G16" s="72"/>
      <c r="H16" s="72"/>
      <c r="I16" s="72"/>
      <c r="J16" s="72"/>
      <c r="K16" s="72"/>
      <c r="L16" s="72"/>
      <c r="M16" s="72"/>
      <c r="N16" s="72"/>
      <c r="O16" s="13"/>
      <c r="P16" s="72"/>
      <c r="Q16" s="72"/>
      <c r="R16" s="72"/>
      <c r="S16" s="73"/>
    </row>
    <row r="17" spans="1:19" s="1" customFormat="1" ht="21" customHeight="1">
      <c r="A17" s="74" t="s">
        <v>85</v>
      </c>
      <c r="B17" s="75"/>
      <c r="C17" s="75"/>
      <c r="D17" s="76"/>
      <c r="E17" s="77" t="s">
        <v>16</v>
      </c>
      <c r="F17" s="76"/>
      <c r="G17" s="77" t="s">
        <v>86</v>
      </c>
      <c r="H17" s="75"/>
      <c r="I17" s="76"/>
      <c r="J17" s="77" t="s">
        <v>87</v>
      </c>
      <c r="K17" s="75"/>
      <c r="L17" s="77" t="s">
        <v>88</v>
      </c>
      <c r="M17" s="75"/>
      <c r="N17" s="75"/>
      <c r="O17" s="75"/>
      <c r="P17" s="76"/>
      <c r="Q17" s="77" t="s">
        <v>89</v>
      </c>
      <c r="R17" s="75"/>
      <c r="S17" s="78"/>
    </row>
    <row r="18" spans="1:19" s="1" customFormat="1" ht="18" customHeight="1">
      <c r="A18" s="79"/>
      <c r="B18" s="80"/>
      <c r="C18" s="80"/>
      <c r="D18" s="81">
        <v>0</v>
      </c>
      <c r="E18" s="47">
        <v>0</v>
      </c>
      <c r="F18" s="82"/>
      <c r="G18" s="83"/>
      <c r="H18" s="80"/>
      <c r="I18" s="81">
        <v>0</v>
      </c>
      <c r="J18" s="47">
        <v>0</v>
      </c>
      <c r="K18" s="84"/>
      <c r="L18" s="83"/>
      <c r="M18" s="80"/>
      <c r="N18" s="80"/>
      <c r="O18" s="85"/>
      <c r="P18" s="81">
        <v>0</v>
      </c>
      <c r="Q18" s="83"/>
      <c r="R18" s="86">
        <v>0</v>
      </c>
      <c r="S18" s="87"/>
    </row>
    <row r="19" spans="1:19" s="1" customFormat="1" ht="20.25" customHeight="1">
      <c r="A19" s="71"/>
      <c r="B19" s="72"/>
      <c r="C19" s="72"/>
      <c r="D19" s="72"/>
      <c r="E19" s="31" t="s">
        <v>90</v>
      </c>
      <c r="F19" s="72"/>
      <c r="G19" s="72"/>
      <c r="H19" s="72"/>
      <c r="I19" s="72"/>
      <c r="J19" s="88" t="s">
        <v>17</v>
      </c>
      <c r="K19" s="72"/>
      <c r="L19" s="72"/>
      <c r="M19" s="72"/>
      <c r="N19" s="72"/>
      <c r="O19" s="29"/>
      <c r="P19" s="72"/>
      <c r="Q19" s="72"/>
      <c r="R19" s="72"/>
      <c r="S19" s="73"/>
    </row>
    <row r="20" spans="1:19" s="1" customFormat="1" ht="18" customHeight="1">
      <c r="A20" s="33" t="s">
        <v>18</v>
      </c>
      <c r="B20" s="89"/>
      <c r="C20" s="35" t="s">
        <v>19</v>
      </c>
      <c r="D20" s="36"/>
      <c r="E20" s="36"/>
      <c r="F20" s="37"/>
      <c r="G20" s="33" t="s">
        <v>20</v>
      </c>
      <c r="H20" s="34"/>
      <c r="I20" s="35" t="s">
        <v>21</v>
      </c>
      <c r="J20" s="36"/>
      <c r="K20" s="36"/>
      <c r="L20" s="33" t="s">
        <v>22</v>
      </c>
      <c r="M20" s="34"/>
      <c r="N20" s="35" t="s">
        <v>23</v>
      </c>
      <c r="O20" s="38"/>
      <c r="P20" s="36"/>
      <c r="Q20" s="36"/>
      <c r="R20" s="36"/>
      <c r="S20" s="37"/>
    </row>
    <row r="21" spans="1:19" s="1" customFormat="1" ht="18" customHeight="1">
      <c r="A21" s="39" t="s">
        <v>24</v>
      </c>
      <c r="B21" s="90" t="s">
        <v>25</v>
      </c>
      <c r="C21" s="18"/>
      <c r="D21" s="25" t="s">
        <v>26</v>
      </c>
      <c r="E21" s="40">
        <v>0</v>
      </c>
      <c r="F21" s="91"/>
      <c r="G21" s="39" t="s">
        <v>27</v>
      </c>
      <c r="H21" s="41" t="s">
        <v>28</v>
      </c>
      <c r="I21" s="27"/>
      <c r="J21" s="92">
        <v>0</v>
      </c>
      <c r="K21" s="93"/>
      <c r="L21" s="39" t="s">
        <v>29</v>
      </c>
      <c r="M21" s="23" t="s">
        <v>30</v>
      </c>
      <c r="N21" s="26"/>
      <c r="O21" s="26"/>
      <c r="P21" s="26"/>
      <c r="Q21" s="94">
        <v>0.039</v>
      </c>
      <c r="R21" s="40">
        <f>E27*0.039</f>
        <v>0</v>
      </c>
      <c r="S21" s="91"/>
    </row>
    <row r="22" spans="1:19" s="1" customFormat="1" ht="18" customHeight="1">
      <c r="A22" s="39" t="s">
        <v>31</v>
      </c>
      <c r="B22" s="95"/>
      <c r="C22" s="22"/>
      <c r="D22" s="25" t="s">
        <v>32</v>
      </c>
      <c r="E22" s="40">
        <f>'SO 01 - Hráz'!G11</f>
        <v>0</v>
      </c>
      <c r="F22" s="91"/>
      <c r="G22" s="39" t="s">
        <v>33</v>
      </c>
      <c r="H22" s="16" t="s">
        <v>34</v>
      </c>
      <c r="I22" s="27"/>
      <c r="J22" s="92">
        <v>0</v>
      </c>
      <c r="K22" s="93"/>
      <c r="L22" s="39" t="s">
        <v>35</v>
      </c>
      <c r="M22" s="23" t="s">
        <v>36</v>
      </c>
      <c r="N22" s="26"/>
      <c r="O22" s="16"/>
      <c r="P22" s="26"/>
      <c r="Q22" s="94">
        <v>0</v>
      </c>
      <c r="R22" s="40">
        <v>0</v>
      </c>
      <c r="S22" s="91"/>
    </row>
    <row r="23" spans="1:19" s="1" customFormat="1" ht="18" customHeight="1">
      <c r="A23" s="39" t="s">
        <v>37</v>
      </c>
      <c r="B23" s="90" t="s">
        <v>38</v>
      </c>
      <c r="C23" s="18"/>
      <c r="D23" s="25" t="s">
        <v>26</v>
      </c>
      <c r="E23" s="40">
        <v>0</v>
      </c>
      <c r="F23" s="91"/>
      <c r="G23" s="39" t="s">
        <v>39</v>
      </c>
      <c r="H23" s="41" t="s">
        <v>40</v>
      </c>
      <c r="I23" s="27"/>
      <c r="J23" s="92">
        <v>0</v>
      </c>
      <c r="K23" s="93"/>
      <c r="L23" s="39" t="s">
        <v>41</v>
      </c>
      <c r="M23" s="23" t="s">
        <v>42</v>
      </c>
      <c r="N23" s="26"/>
      <c r="O23" s="26"/>
      <c r="P23" s="26"/>
      <c r="Q23" s="94">
        <v>0</v>
      </c>
      <c r="R23" s="40">
        <v>0</v>
      </c>
      <c r="S23" s="91"/>
    </row>
    <row r="24" spans="1:19" s="1" customFormat="1" ht="18" customHeight="1">
      <c r="A24" s="39" t="s">
        <v>43</v>
      </c>
      <c r="B24" s="95"/>
      <c r="C24" s="22"/>
      <c r="D24" s="25" t="s">
        <v>32</v>
      </c>
      <c r="E24" s="40">
        <v>0</v>
      </c>
      <c r="F24" s="91"/>
      <c r="G24" s="39" t="s">
        <v>44</v>
      </c>
      <c r="H24" s="41"/>
      <c r="I24" s="27"/>
      <c r="J24" s="92">
        <v>0</v>
      </c>
      <c r="K24" s="93"/>
      <c r="L24" s="39" t="s">
        <v>45</v>
      </c>
      <c r="M24" s="23" t="s">
        <v>46</v>
      </c>
      <c r="N24" s="26"/>
      <c r="O24" s="16"/>
      <c r="P24" s="26"/>
      <c r="Q24" s="94">
        <v>0</v>
      </c>
      <c r="R24" s="40">
        <v>0</v>
      </c>
      <c r="S24" s="91"/>
    </row>
    <row r="25" spans="1:19" s="1" customFormat="1" ht="18" customHeight="1">
      <c r="A25" s="39" t="s">
        <v>47</v>
      </c>
      <c r="B25" s="90" t="s">
        <v>48</v>
      </c>
      <c r="C25" s="18"/>
      <c r="D25" s="25" t="s">
        <v>26</v>
      </c>
      <c r="E25" s="40">
        <v>0</v>
      </c>
      <c r="F25" s="91"/>
      <c r="G25" s="43"/>
      <c r="H25" s="26"/>
      <c r="I25" s="27"/>
      <c r="J25" s="92"/>
      <c r="K25" s="93"/>
      <c r="L25" s="39" t="s">
        <v>49</v>
      </c>
      <c r="M25" s="23" t="s">
        <v>50</v>
      </c>
      <c r="N25" s="26"/>
      <c r="O25" s="26"/>
      <c r="P25" s="26"/>
      <c r="Q25" s="94">
        <v>0</v>
      </c>
      <c r="R25" s="40">
        <v>0</v>
      </c>
      <c r="S25" s="91"/>
    </row>
    <row r="26" spans="1:19" s="1" customFormat="1" ht="18" customHeight="1">
      <c r="A26" s="39" t="s">
        <v>51</v>
      </c>
      <c r="B26" s="95"/>
      <c r="C26" s="22"/>
      <c r="D26" s="25" t="s">
        <v>32</v>
      </c>
      <c r="E26" s="40">
        <v>0</v>
      </c>
      <c r="F26" s="91"/>
      <c r="G26" s="43"/>
      <c r="H26" s="26"/>
      <c r="I26" s="27"/>
      <c r="J26" s="92"/>
      <c r="K26" s="93"/>
      <c r="L26" s="39" t="s">
        <v>52</v>
      </c>
      <c r="M26" s="41" t="s">
        <v>53</v>
      </c>
      <c r="N26" s="26"/>
      <c r="O26" s="16"/>
      <c r="P26" s="26"/>
      <c r="Q26" s="27"/>
      <c r="R26" s="40">
        <v>0</v>
      </c>
      <c r="S26" s="91"/>
    </row>
    <row r="27" spans="1:19" s="1" customFormat="1" ht="18" customHeight="1">
      <c r="A27" s="39" t="s">
        <v>54</v>
      </c>
      <c r="B27" s="44" t="s">
        <v>91</v>
      </c>
      <c r="C27" s="26"/>
      <c r="D27" s="27"/>
      <c r="E27" s="96">
        <f>E22</f>
        <v>0</v>
      </c>
      <c r="F27" s="73"/>
      <c r="G27" s="39" t="s">
        <v>55</v>
      </c>
      <c r="H27" s="44" t="s">
        <v>56</v>
      </c>
      <c r="I27" s="27"/>
      <c r="J27" s="97"/>
      <c r="K27" s="98"/>
      <c r="L27" s="39" t="s">
        <v>57</v>
      </c>
      <c r="M27" s="44" t="s">
        <v>58</v>
      </c>
      <c r="N27" s="26"/>
      <c r="O27" s="26"/>
      <c r="P27" s="26"/>
      <c r="Q27" s="27"/>
      <c r="R27" s="96">
        <f>R21</f>
        <v>0</v>
      </c>
      <c r="S27" s="73"/>
    </row>
    <row r="28" spans="1:19" s="1" customFormat="1" ht="18" customHeight="1">
      <c r="A28" s="45" t="s">
        <v>59</v>
      </c>
      <c r="B28" s="46" t="s">
        <v>60</v>
      </c>
      <c r="C28" s="99"/>
      <c r="D28" s="100"/>
      <c r="E28" s="101">
        <v>0</v>
      </c>
      <c r="F28" s="30"/>
      <c r="G28" s="45" t="s">
        <v>61</v>
      </c>
      <c r="H28" s="46" t="s">
        <v>62</v>
      </c>
      <c r="I28" s="100"/>
      <c r="J28" s="102">
        <f>E27*0.015</f>
        <v>0</v>
      </c>
      <c r="K28" s="103"/>
      <c r="L28" s="45" t="s">
        <v>63</v>
      </c>
      <c r="M28" s="46" t="s">
        <v>64</v>
      </c>
      <c r="N28" s="99"/>
      <c r="O28" s="29"/>
      <c r="P28" s="99"/>
      <c r="Q28" s="100"/>
      <c r="R28" s="101">
        <f>E27*0.03</f>
        <v>0</v>
      </c>
      <c r="S28" s="30"/>
    </row>
    <row r="29" spans="1:19" s="1" customFormat="1" ht="18" customHeight="1">
      <c r="A29" s="48" t="s">
        <v>8</v>
      </c>
      <c r="B29" s="13"/>
      <c r="C29" s="13"/>
      <c r="D29" s="13"/>
      <c r="E29" s="13"/>
      <c r="F29" s="104"/>
      <c r="G29" s="105"/>
      <c r="H29" s="13"/>
      <c r="I29" s="13"/>
      <c r="J29" s="13"/>
      <c r="K29" s="13"/>
      <c r="L29" s="33" t="s">
        <v>65</v>
      </c>
      <c r="M29" s="76"/>
      <c r="N29" s="35" t="s">
        <v>66</v>
      </c>
      <c r="O29" s="16"/>
      <c r="P29" s="75"/>
      <c r="Q29" s="75"/>
      <c r="R29" s="75"/>
      <c r="S29" s="78"/>
    </row>
    <row r="30" spans="1:19" s="1" customFormat="1" ht="18" customHeight="1">
      <c r="A30" s="15"/>
      <c r="B30" s="16"/>
      <c r="C30" s="16"/>
      <c r="D30" s="16"/>
      <c r="E30" s="16"/>
      <c r="F30" s="21"/>
      <c r="G30" s="20"/>
      <c r="H30" s="16"/>
      <c r="I30" s="16"/>
      <c r="J30" s="16"/>
      <c r="K30" s="16"/>
      <c r="L30" s="39" t="s">
        <v>67</v>
      </c>
      <c r="M30" s="41" t="s">
        <v>68</v>
      </c>
      <c r="N30" s="26"/>
      <c r="O30" s="26"/>
      <c r="P30" s="26"/>
      <c r="Q30" s="27"/>
      <c r="R30" s="96">
        <f>E27+R27+R28</f>
        <v>0</v>
      </c>
      <c r="S30" s="73"/>
    </row>
    <row r="31" spans="1:19" s="1" customFormat="1" ht="18" customHeight="1">
      <c r="A31" s="49" t="s">
        <v>69</v>
      </c>
      <c r="B31" s="106"/>
      <c r="C31" s="106"/>
      <c r="D31" s="106"/>
      <c r="E31" s="106"/>
      <c r="F31" s="22"/>
      <c r="G31" s="50" t="s">
        <v>70</v>
      </c>
      <c r="H31" s="106"/>
      <c r="I31" s="106"/>
      <c r="J31" s="106"/>
      <c r="K31" s="106"/>
      <c r="L31" s="39" t="s">
        <v>71</v>
      </c>
      <c r="M31" s="23" t="s">
        <v>72</v>
      </c>
      <c r="N31" s="42">
        <v>15</v>
      </c>
      <c r="O31" s="24" t="s">
        <v>73</v>
      </c>
      <c r="P31" s="202">
        <v>0</v>
      </c>
      <c r="Q31" s="199"/>
      <c r="R31" s="51">
        <v>0</v>
      </c>
      <c r="S31" s="107"/>
    </row>
    <row r="32" spans="1:19" s="1" customFormat="1" ht="20.25" customHeight="1">
      <c r="A32" s="52" t="s">
        <v>7</v>
      </c>
      <c r="B32" s="108"/>
      <c r="C32" s="108"/>
      <c r="D32" s="108"/>
      <c r="E32" s="108"/>
      <c r="F32" s="18"/>
      <c r="G32" s="17"/>
      <c r="H32" s="108"/>
      <c r="I32" s="108"/>
      <c r="J32" s="108"/>
      <c r="K32" s="108"/>
      <c r="L32" s="39" t="s">
        <v>74</v>
      </c>
      <c r="M32" s="23" t="s">
        <v>72</v>
      </c>
      <c r="N32" s="42">
        <v>21</v>
      </c>
      <c r="O32" s="53" t="s">
        <v>73</v>
      </c>
      <c r="P32" s="203">
        <v>0</v>
      </c>
      <c r="Q32" s="204"/>
      <c r="R32" s="40">
        <f>0.21*R30</f>
        <v>0</v>
      </c>
      <c r="S32" s="91"/>
    </row>
    <row r="33" spans="1:19" s="1" customFormat="1" ht="20.25" customHeight="1">
      <c r="A33" s="15"/>
      <c r="B33" s="16"/>
      <c r="C33" s="16"/>
      <c r="D33" s="16"/>
      <c r="E33" s="16"/>
      <c r="F33" s="21"/>
      <c r="G33" s="20"/>
      <c r="H33" s="16"/>
      <c r="I33" s="16"/>
      <c r="J33" s="16"/>
      <c r="K33" s="16"/>
      <c r="L33" s="45" t="s">
        <v>75</v>
      </c>
      <c r="M33" s="54" t="s">
        <v>76</v>
      </c>
      <c r="N33" s="99"/>
      <c r="O33" s="16"/>
      <c r="P33" s="99"/>
      <c r="Q33" s="100"/>
      <c r="R33" s="109">
        <f>R32+R30</f>
        <v>0</v>
      </c>
      <c r="S33" s="66"/>
    </row>
    <row r="34" spans="1:19" s="1" customFormat="1" ht="18" customHeight="1">
      <c r="A34" s="49" t="s">
        <v>69</v>
      </c>
      <c r="B34" s="106"/>
      <c r="C34" s="106"/>
      <c r="D34" s="106"/>
      <c r="E34" s="106"/>
      <c r="F34" s="22"/>
      <c r="G34" s="50" t="s">
        <v>70</v>
      </c>
      <c r="H34" s="106"/>
      <c r="I34" s="106"/>
      <c r="J34" s="106"/>
      <c r="K34" s="106"/>
      <c r="L34" s="33" t="s">
        <v>77</v>
      </c>
      <c r="M34" s="76"/>
      <c r="N34" s="35" t="s">
        <v>78</v>
      </c>
      <c r="O34" s="13"/>
      <c r="P34" s="75"/>
      <c r="Q34" s="75"/>
      <c r="R34" s="32"/>
      <c r="S34" s="78"/>
    </row>
    <row r="35" spans="1:19" s="1" customFormat="1" ht="20.25" customHeight="1">
      <c r="A35" s="52" t="s">
        <v>10</v>
      </c>
      <c r="B35" s="108"/>
      <c r="C35" s="108"/>
      <c r="D35" s="108"/>
      <c r="E35" s="108"/>
      <c r="F35" s="18"/>
      <c r="G35" s="17"/>
      <c r="H35" s="108"/>
      <c r="I35" s="108"/>
      <c r="J35" s="108"/>
      <c r="K35" s="108"/>
      <c r="L35" s="39" t="s">
        <v>79</v>
      </c>
      <c r="M35" s="41" t="s">
        <v>92</v>
      </c>
      <c r="N35" s="26"/>
      <c r="O35" s="26"/>
      <c r="P35" s="26"/>
      <c r="Q35" s="27"/>
      <c r="R35" s="40">
        <v>0</v>
      </c>
      <c r="S35" s="91"/>
    </row>
    <row r="36" spans="1:19" s="1" customFormat="1" ht="18" customHeight="1">
      <c r="A36" s="15"/>
      <c r="B36" s="16"/>
      <c r="C36" s="16"/>
      <c r="D36" s="16"/>
      <c r="E36" s="16"/>
      <c r="F36" s="21"/>
      <c r="G36" s="20"/>
      <c r="H36" s="16"/>
      <c r="I36" s="16"/>
      <c r="J36" s="16"/>
      <c r="K36" s="16"/>
      <c r="L36" s="39" t="s">
        <v>80</v>
      </c>
      <c r="M36" s="41" t="s">
        <v>81</v>
      </c>
      <c r="N36" s="26"/>
      <c r="O36" s="106"/>
      <c r="P36" s="26"/>
      <c r="Q36" s="27"/>
      <c r="R36" s="40">
        <v>0</v>
      </c>
      <c r="S36" s="91"/>
    </row>
    <row r="37" spans="1:19" s="1" customFormat="1" ht="18" customHeight="1">
      <c r="A37" s="55" t="s">
        <v>69</v>
      </c>
      <c r="B37" s="29"/>
      <c r="C37" s="29"/>
      <c r="D37" s="29"/>
      <c r="E37" s="29"/>
      <c r="F37" s="110"/>
      <c r="G37" s="56" t="s">
        <v>70</v>
      </c>
      <c r="H37" s="29"/>
      <c r="I37" s="29"/>
      <c r="J37" s="29"/>
      <c r="K37" s="29"/>
      <c r="L37" s="45" t="s">
        <v>82</v>
      </c>
      <c r="M37" s="46" t="s">
        <v>93</v>
      </c>
      <c r="N37" s="99"/>
      <c r="O37" s="29"/>
      <c r="P37" s="99"/>
      <c r="Q37" s="100"/>
      <c r="R37" s="47">
        <v>0</v>
      </c>
      <c r="S37" s="111"/>
    </row>
  </sheetData>
  <sheetProtection/>
  <mergeCells count="17">
    <mergeCell ref="E11:L11"/>
    <mergeCell ref="O10:P10"/>
    <mergeCell ref="E5:L5"/>
    <mergeCell ref="E6:L6"/>
    <mergeCell ref="E7:L7"/>
    <mergeCell ref="E9:L9"/>
    <mergeCell ref="E10:L10"/>
    <mergeCell ref="O11:P11"/>
    <mergeCell ref="O13:P13"/>
    <mergeCell ref="O14:P14"/>
    <mergeCell ref="P31:Q31"/>
    <mergeCell ref="P32:Q32"/>
    <mergeCell ref="O5:P5"/>
    <mergeCell ref="O6:P6"/>
    <mergeCell ref="O7:P7"/>
    <mergeCell ref="O8:P8"/>
    <mergeCell ref="O9:P9"/>
  </mergeCells>
  <printOptions/>
  <pageMargins left="0.1968503937007874" right="0.1968503937007874" top="0.984251968503937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3">
      <selection activeCell="J14" sqref="J14"/>
    </sheetView>
  </sheetViews>
  <sheetFormatPr defaultColWidth="10.66015625" defaultRowHeight="12" customHeight="1"/>
  <cols>
    <col min="1" max="1" width="3.83203125" style="2" customWidth="1"/>
    <col min="2" max="2" width="12" style="2" customWidth="1"/>
    <col min="3" max="3" width="49.83203125" style="2" customWidth="1"/>
    <col min="4" max="4" width="5.5" style="2" customWidth="1"/>
    <col min="5" max="5" width="11.33203125" style="2" customWidth="1"/>
    <col min="6" max="6" width="11.5" style="2" customWidth="1"/>
    <col min="7" max="7" width="13.83203125" style="2" customWidth="1"/>
    <col min="8" max="8" width="13" style="2" customWidth="1"/>
    <col min="9" max="16384" width="10.66015625" style="2" customWidth="1"/>
  </cols>
  <sheetData>
    <row r="1" spans="1:8" s="1" customFormat="1" ht="17.25" customHeight="1">
      <c r="A1" s="112" t="s">
        <v>95</v>
      </c>
      <c r="B1" s="113"/>
      <c r="C1" s="113"/>
      <c r="D1" s="113"/>
      <c r="E1" s="113"/>
      <c r="F1" s="113"/>
      <c r="G1" s="113"/>
      <c r="H1" s="113"/>
    </row>
    <row r="2" spans="1:8" s="1" customFormat="1" ht="12" customHeight="1">
      <c r="A2" s="114" t="s">
        <v>204</v>
      </c>
      <c r="B2" s="113"/>
      <c r="C2" s="113"/>
      <c r="D2" s="113"/>
      <c r="E2" s="113"/>
      <c r="F2" s="113"/>
      <c r="G2" s="113"/>
      <c r="H2" s="113"/>
    </row>
    <row r="3" spans="1:8" s="1" customFormat="1" ht="12" customHeight="1">
      <c r="A3" s="114" t="s">
        <v>205</v>
      </c>
      <c r="B3" s="113"/>
      <c r="C3" s="113"/>
      <c r="D3" s="113"/>
      <c r="E3" s="115" t="s">
        <v>125</v>
      </c>
      <c r="F3" s="113"/>
      <c r="G3" s="113"/>
      <c r="H3" s="113"/>
    </row>
    <row r="4" spans="1:8" s="1" customFormat="1" ht="12" customHeight="1">
      <c r="A4" s="114"/>
      <c r="B4" s="113"/>
      <c r="C4" s="114"/>
      <c r="D4" s="113"/>
      <c r="E4" s="115" t="s">
        <v>97</v>
      </c>
      <c r="F4" s="113"/>
      <c r="G4" s="113"/>
      <c r="H4" s="113"/>
    </row>
    <row r="5" spans="1:8" s="1" customFormat="1" ht="12" customHeight="1">
      <c r="A5" s="115" t="s">
        <v>207</v>
      </c>
      <c r="B5" s="113"/>
      <c r="C5" s="113"/>
      <c r="D5" s="113"/>
      <c r="E5" s="115" t="s">
        <v>98</v>
      </c>
      <c r="F5" s="113"/>
      <c r="G5" s="113"/>
      <c r="H5" s="113"/>
    </row>
    <row r="6" spans="1:8" s="1" customFormat="1" ht="12" customHeight="1">
      <c r="A6" s="115" t="s">
        <v>99</v>
      </c>
      <c r="B6" s="113"/>
      <c r="C6" s="113"/>
      <c r="D6" s="113"/>
      <c r="E6" s="115" t="s">
        <v>208</v>
      </c>
      <c r="F6" s="113"/>
      <c r="G6" s="113"/>
      <c r="H6" s="113"/>
    </row>
    <row r="7" spans="1:8" s="1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1" customFormat="1" ht="27" customHeight="1">
      <c r="A8" s="116" t="s">
        <v>100</v>
      </c>
      <c r="B8" s="116" t="s">
        <v>101</v>
      </c>
      <c r="C8" s="116" t="s">
        <v>102</v>
      </c>
      <c r="D8" s="116" t="s">
        <v>103</v>
      </c>
      <c r="E8" s="116" t="s">
        <v>104</v>
      </c>
      <c r="F8" s="116" t="s">
        <v>105</v>
      </c>
      <c r="G8" s="116" t="s">
        <v>106</v>
      </c>
      <c r="H8" s="116" t="s">
        <v>107</v>
      </c>
    </row>
    <row r="9" spans="1:8" s="1" customFormat="1" ht="12" customHeight="1">
      <c r="A9" s="116" t="s">
        <v>24</v>
      </c>
      <c r="B9" s="116" t="s">
        <v>31</v>
      </c>
      <c r="C9" s="116" t="s">
        <v>37</v>
      </c>
      <c r="D9" s="116" t="s">
        <v>43</v>
      </c>
      <c r="E9" s="116" t="s">
        <v>47</v>
      </c>
      <c r="F9" s="116" t="s">
        <v>51</v>
      </c>
      <c r="G9" s="116" t="s">
        <v>54</v>
      </c>
      <c r="H9" s="116" t="s">
        <v>27</v>
      </c>
    </row>
    <row r="10" spans="1:8" s="1" customFormat="1" ht="9" customHeight="1">
      <c r="A10" s="117"/>
      <c r="B10" s="117"/>
      <c r="C10" s="117"/>
      <c r="D10" s="117"/>
      <c r="E10" s="117"/>
      <c r="F10" s="117"/>
      <c r="G10" s="117"/>
      <c r="H10" s="117"/>
    </row>
    <row r="11" spans="1:8" s="1" customFormat="1" ht="21" customHeight="1">
      <c r="A11" s="118"/>
      <c r="B11" s="119" t="s">
        <v>25</v>
      </c>
      <c r="C11" s="119" t="s">
        <v>108</v>
      </c>
      <c r="D11" s="119"/>
      <c r="E11" s="120"/>
      <c r="F11" s="121"/>
      <c r="G11" s="121">
        <f>G12+G26+G30</f>
        <v>0</v>
      </c>
      <c r="H11" s="120">
        <f>H26+H12</f>
        <v>606.159839</v>
      </c>
    </row>
    <row r="12" spans="1:8" s="1" customFormat="1" ht="21" customHeight="1" thickBot="1">
      <c r="A12" s="118"/>
      <c r="B12" s="119" t="s">
        <v>24</v>
      </c>
      <c r="C12" s="119" t="s">
        <v>109</v>
      </c>
      <c r="D12" s="119"/>
      <c r="E12" s="120"/>
      <c r="F12" s="121"/>
      <c r="G12" s="121">
        <f>G13+G14+G15+G16+G17+G18+G19+G20+G21+G22+G23+G24+G25</f>
        <v>0</v>
      </c>
      <c r="H12" s="120">
        <f>H22</f>
        <v>0.009839</v>
      </c>
    </row>
    <row r="13" spans="1:8" s="1" customFormat="1" ht="18.75" customHeight="1">
      <c r="A13" s="166">
        <v>1</v>
      </c>
      <c r="B13" s="167" t="s">
        <v>126</v>
      </c>
      <c r="C13" s="167" t="s">
        <v>127</v>
      </c>
      <c r="D13" s="167" t="s">
        <v>111</v>
      </c>
      <c r="E13" s="168">
        <v>42</v>
      </c>
      <c r="F13" s="169">
        <v>0</v>
      </c>
      <c r="G13" s="169">
        <f>E13*F13</f>
        <v>0</v>
      </c>
      <c r="H13" s="170">
        <v>0</v>
      </c>
    </row>
    <row r="14" spans="1:8" s="1" customFormat="1" ht="24" customHeight="1">
      <c r="A14" s="137">
        <v>2</v>
      </c>
      <c r="B14" s="134" t="s">
        <v>128</v>
      </c>
      <c r="C14" s="134" t="s">
        <v>129</v>
      </c>
      <c r="D14" s="134" t="s">
        <v>111</v>
      </c>
      <c r="E14" s="132">
        <v>452</v>
      </c>
      <c r="F14" s="136">
        <v>0</v>
      </c>
      <c r="G14" s="136">
        <f>F14*E14</f>
        <v>0</v>
      </c>
      <c r="H14" s="138">
        <v>0</v>
      </c>
    </row>
    <row r="15" spans="1:8" s="1" customFormat="1" ht="27" customHeight="1">
      <c r="A15" s="137">
        <v>3</v>
      </c>
      <c r="B15" s="134" t="s">
        <v>130</v>
      </c>
      <c r="C15" s="134" t="s">
        <v>131</v>
      </c>
      <c r="D15" s="134" t="s">
        <v>111</v>
      </c>
      <c r="E15" s="132">
        <v>168</v>
      </c>
      <c r="F15" s="136">
        <v>0</v>
      </c>
      <c r="G15" s="136">
        <f>E15*F15</f>
        <v>0</v>
      </c>
      <c r="H15" s="138">
        <v>0</v>
      </c>
    </row>
    <row r="16" spans="1:8" s="1" customFormat="1" ht="24" customHeight="1">
      <c r="A16" s="137">
        <v>4</v>
      </c>
      <c r="B16" s="134" t="s">
        <v>132</v>
      </c>
      <c r="C16" s="134" t="s">
        <v>133</v>
      </c>
      <c r="D16" s="134" t="s">
        <v>111</v>
      </c>
      <c r="E16" s="132">
        <v>43</v>
      </c>
      <c r="F16" s="136">
        <v>0</v>
      </c>
      <c r="G16" s="136">
        <f>F16*E16</f>
        <v>0</v>
      </c>
      <c r="H16" s="138">
        <v>0</v>
      </c>
    </row>
    <row r="17" spans="1:8" s="1" customFormat="1" ht="26.25" customHeight="1">
      <c r="A17" s="137">
        <v>5</v>
      </c>
      <c r="B17" s="134" t="s">
        <v>134</v>
      </c>
      <c r="C17" s="134" t="s">
        <v>209</v>
      </c>
      <c r="D17" s="134" t="s">
        <v>111</v>
      </c>
      <c r="E17" s="132">
        <v>705</v>
      </c>
      <c r="F17" s="136">
        <v>0</v>
      </c>
      <c r="G17" s="136">
        <f>E17*F17</f>
        <v>0</v>
      </c>
      <c r="H17" s="138">
        <v>0</v>
      </c>
    </row>
    <row r="18" spans="1:8" s="1" customFormat="1" ht="15.75" customHeight="1">
      <c r="A18" s="137">
        <v>6</v>
      </c>
      <c r="B18" s="134" t="s">
        <v>112</v>
      </c>
      <c r="C18" s="134" t="s">
        <v>113</v>
      </c>
      <c r="D18" s="134" t="s">
        <v>111</v>
      </c>
      <c r="E18" s="132">
        <v>537</v>
      </c>
      <c r="F18" s="136">
        <v>0</v>
      </c>
      <c r="G18" s="136">
        <f>F18*E18</f>
        <v>0</v>
      </c>
      <c r="H18" s="138">
        <v>0</v>
      </c>
    </row>
    <row r="19" spans="1:8" s="1" customFormat="1" ht="27" customHeight="1">
      <c r="A19" s="137">
        <v>7</v>
      </c>
      <c r="B19" s="134" t="s">
        <v>135</v>
      </c>
      <c r="C19" s="134" t="s">
        <v>136</v>
      </c>
      <c r="D19" s="134" t="s">
        <v>114</v>
      </c>
      <c r="E19" s="132">
        <v>940</v>
      </c>
      <c r="F19" s="136">
        <v>0</v>
      </c>
      <c r="G19" s="136">
        <f>E19*F19</f>
        <v>0</v>
      </c>
      <c r="H19" s="138">
        <v>0</v>
      </c>
    </row>
    <row r="20" spans="1:8" s="1" customFormat="1" ht="27.75" customHeight="1">
      <c r="A20" s="137">
        <v>8</v>
      </c>
      <c r="B20" s="134" t="s">
        <v>137</v>
      </c>
      <c r="C20" s="134" t="s">
        <v>138</v>
      </c>
      <c r="D20" s="134" t="s">
        <v>111</v>
      </c>
      <c r="E20" s="132">
        <v>168</v>
      </c>
      <c r="F20" s="136">
        <v>0</v>
      </c>
      <c r="G20" s="136">
        <f>F20*E20</f>
        <v>0</v>
      </c>
      <c r="H20" s="138">
        <v>0</v>
      </c>
    </row>
    <row r="21" spans="1:8" s="1" customFormat="1" ht="27" customHeight="1">
      <c r="A21" s="137">
        <v>9</v>
      </c>
      <c r="B21" s="134" t="s">
        <v>139</v>
      </c>
      <c r="C21" s="134" t="s">
        <v>140</v>
      </c>
      <c r="D21" s="134" t="s">
        <v>110</v>
      </c>
      <c r="E21" s="132">
        <v>225</v>
      </c>
      <c r="F21" s="136">
        <v>0</v>
      </c>
      <c r="G21" s="136">
        <f>E21*F21</f>
        <v>0</v>
      </c>
      <c r="H21" s="138">
        <v>0</v>
      </c>
    </row>
    <row r="22" spans="1:8" s="1" customFormat="1" ht="18.75" customHeight="1">
      <c r="A22" s="146">
        <v>10</v>
      </c>
      <c r="B22" s="135" t="s">
        <v>141</v>
      </c>
      <c r="C22" s="135" t="s">
        <v>142</v>
      </c>
      <c r="D22" s="135" t="s">
        <v>143</v>
      </c>
      <c r="E22" s="144">
        <v>6.95</v>
      </c>
      <c r="F22" s="145">
        <v>0</v>
      </c>
      <c r="G22" s="136">
        <f>F22*E22</f>
        <v>0</v>
      </c>
      <c r="H22" s="147">
        <v>0.009839</v>
      </c>
    </row>
    <row r="23" spans="1:8" s="1" customFormat="1" ht="26.25" customHeight="1">
      <c r="A23" s="137">
        <v>11</v>
      </c>
      <c r="B23" s="134" t="s">
        <v>144</v>
      </c>
      <c r="C23" s="134" t="s">
        <v>145</v>
      </c>
      <c r="D23" s="134" t="s">
        <v>110</v>
      </c>
      <c r="E23" s="132">
        <v>225</v>
      </c>
      <c r="F23" s="136">
        <v>0</v>
      </c>
      <c r="G23" s="136">
        <f>E23*F23</f>
        <v>0</v>
      </c>
      <c r="H23" s="138">
        <v>0</v>
      </c>
    </row>
    <row r="24" spans="1:8" s="1" customFormat="1" ht="19.5" customHeight="1">
      <c r="A24" s="137">
        <v>12</v>
      </c>
      <c r="B24" s="134" t="s">
        <v>146</v>
      </c>
      <c r="C24" s="134" t="s">
        <v>147</v>
      </c>
      <c r="D24" s="134" t="s">
        <v>110</v>
      </c>
      <c r="E24" s="132">
        <v>225</v>
      </c>
      <c r="F24" s="136">
        <v>0</v>
      </c>
      <c r="G24" s="136">
        <f>F24*E24</f>
        <v>0</v>
      </c>
      <c r="H24" s="138">
        <v>0</v>
      </c>
    </row>
    <row r="25" spans="1:8" s="1" customFormat="1" ht="18" customHeight="1" thickBot="1">
      <c r="A25" s="139">
        <v>13</v>
      </c>
      <c r="B25" s="140" t="s">
        <v>148</v>
      </c>
      <c r="C25" s="140" t="s">
        <v>149</v>
      </c>
      <c r="D25" s="140" t="s">
        <v>110</v>
      </c>
      <c r="E25" s="141">
        <v>1065</v>
      </c>
      <c r="F25" s="142">
        <v>0</v>
      </c>
      <c r="G25" s="171">
        <f>E25*F25</f>
        <v>0</v>
      </c>
      <c r="H25" s="143">
        <v>0</v>
      </c>
    </row>
    <row r="26" spans="1:8" s="131" customFormat="1" ht="21" customHeight="1" thickBot="1">
      <c r="A26" s="148"/>
      <c r="B26" s="149" t="s">
        <v>43</v>
      </c>
      <c r="C26" s="149" t="s">
        <v>150</v>
      </c>
      <c r="D26" s="149"/>
      <c r="E26" s="150"/>
      <c r="F26" s="151"/>
      <c r="G26" s="151">
        <f>G27+G28+G29</f>
        <v>0</v>
      </c>
      <c r="H26" s="150">
        <f>H27+H28+H29</f>
        <v>606.15</v>
      </c>
    </row>
    <row r="27" spans="1:8" s="131" customFormat="1" ht="27.75" customHeight="1">
      <c r="A27" s="154">
        <v>14</v>
      </c>
      <c r="B27" s="155" t="s">
        <v>151</v>
      </c>
      <c r="C27" s="155" t="s">
        <v>152</v>
      </c>
      <c r="D27" s="155" t="s">
        <v>111</v>
      </c>
      <c r="E27" s="156">
        <v>121.25</v>
      </c>
      <c r="F27" s="157">
        <v>0</v>
      </c>
      <c r="G27" s="157">
        <f>E27*F27</f>
        <v>0</v>
      </c>
      <c r="H27" s="158">
        <v>218.25</v>
      </c>
    </row>
    <row r="28" spans="1:8" s="131" customFormat="1" ht="27" customHeight="1">
      <c r="A28" s="164">
        <v>15</v>
      </c>
      <c r="B28" s="152" t="s">
        <v>153</v>
      </c>
      <c r="C28" s="152" t="s">
        <v>154</v>
      </c>
      <c r="D28" s="152" t="s">
        <v>111</v>
      </c>
      <c r="E28" s="133">
        <v>62</v>
      </c>
      <c r="F28" s="153">
        <v>0</v>
      </c>
      <c r="G28" s="153">
        <f>E28*F28</f>
        <v>0</v>
      </c>
      <c r="H28" s="165">
        <v>0</v>
      </c>
    </row>
    <row r="29" spans="1:8" s="131" customFormat="1" ht="20.25" customHeight="1" thickBot="1">
      <c r="A29" s="159">
        <v>16</v>
      </c>
      <c r="B29" s="160" t="s">
        <v>155</v>
      </c>
      <c r="C29" s="160" t="s">
        <v>156</v>
      </c>
      <c r="D29" s="160" t="s">
        <v>111</v>
      </c>
      <c r="E29" s="161">
        <v>215.5</v>
      </c>
      <c r="F29" s="162">
        <v>0</v>
      </c>
      <c r="G29" s="162">
        <f>E29*F29</f>
        <v>0</v>
      </c>
      <c r="H29" s="163">
        <v>387.9</v>
      </c>
    </row>
    <row r="30" spans="1:8" s="131" customFormat="1" ht="21" customHeight="1">
      <c r="A30" s="148"/>
      <c r="B30" s="149" t="s">
        <v>33</v>
      </c>
      <c r="C30" s="149" t="s">
        <v>116</v>
      </c>
      <c r="D30" s="149"/>
      <c r="E30" s="150"/>
      <c r="F30" s="151"/>
      <c r="G30" s="151">
        <f>G31</f>
        <v>0</v>
      </c>
      <c r="H30" s="150">
        <v>0</v>
      </c>
    </row>
    <row r="31" spans="1:8" s="131" customFormat="1" ht="12" customHeight="1" thickBot="1">
      <c r="A31" s="148"/>
      <c r="B31" s="149" t="s">
        <v>117</v>
      </c>
      <c r="C31" s="149" t="s">
        <v>118</v>
      </c>
      <c r="D31" s="149"/>
      <c r="E31" s="150"/>
      <c r="F31" s="151"/>
      <c r="G31" s="151">
        <f>G32+G33</f>
        <v>0</v>
      </c>
      <c r="H31" s="150">
        <v>0</v>
      </c>
    </row>
    <row r="32" spans="1:8" s="131" customFormat="1" ht="17.25" customHeight="1">
      <c r="A32" s="154">
        <v>17</v>
      </c>
      <c r="B32" s="155" t="s">
        <v>119</v>
      </c>
      <c r="C32" s="155" t="s">
        <v>120</v>
      </c>
      <c r="D32" s="155" t="s">
        <v>114</v>
      </c>
      <c r="E32" s="156">
        <f>H11</f>
        <v>606.159839</v>
      </c>
      <c r="F32" s="157">
        <v>0</v>
      </c>
      <c r="G32" s="157">
        <f>F32*E32</f>
        <v>0</v>
      </c>
      <c r="H32" s="158">
        <v>0</v>
      </c>
    </row>
    <row r="33" spans="1:8" s="131" customFormat="1" ht="27.75" customHeight="1" thickBot="1">
      <c r="A33" s="159">
        <v>18</v>
      </c>
      <c r="B33" s="160" t="s">
        <v>121</v>
      </c>
      <c r="C33" s="160" t="s">
        <v>122</v>
      </c>
      <c r="D33" s="160" t="s">
        <v>114</v>
      </c>
      <c r="E33" s="161">
        <f>H11</f>
        <v>606.159839</v>
      </c>
      <c r="F33" s="162">
        <v>0</v>
      </c>
      <c r="G33" s="162">
        <f>F33*E33</f>
        <v>0</v>
      </c>
      <c r="H33" s="163">
        <v>0</v>
      </c>
    </row>
    <row r="34" spans="1:8" s="1" customFormat="1" ht="21" customHeight="1">
      <c r="A34" s="122"/>
      <c r="B34" s="123"/>
      <c r="C34" s="123" t="s">
        <v>123</v>
      </c>
      <c r="D34" s="123"/>
      <c r="E34" s="124"/>
      <c r="F34" s="125"/>
      <c r="G34" s="125">
        <f>G11</f>
        <v>0</v>
      </c>
      <c r="H34" s="124">
        <f>H26+H12</f>
        <v>606.159839</v>
      </c>
    </row>
  </sheetData>
  <sheetProtection/>
  <printOptions/>
  <pageMargins left="0.1968503937007874" right="0.1968503937007874" top="0.984251968503937" bottom="0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selection activeCell="U8" sqref="U8"/>
    </sheetView>
  </sheetViews>
  <sheetFormatPr defaultColWidth="10.660156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8.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1.832031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16015625" style="2" customWidth="1"/>
    <col min="18" max="18" width="17.83203125" style="2" customWidth="1"/>
    <col min="19" max="19" width="0.4921875" style="2" customWidth="1"/>
    <col min="20" max="16384" width="10.6601562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57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1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10"/>
      <c r="Q3" s="10"/>
      <c r="R3" s="10"/>
      <c r="S3" s="11"/>
    </row>
    <row r="4" spans="1:19" s="1" customFormat="1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1" customFormat="1" ht="24" customHeight="1">
      <c r="A5" s="15"/>
      <c r="B5" s="16" t="s">
        <v>1</v>
      </c>
      <c r="C5" s="16"/>
      <c r="D5" s="16"/>
      <c r="E5" s="210" t="s">
        <v>202</v>
      </c>
      <c r="F5" s="211"/>
      <c r="G5" s="211"/>
      <c r="H5" s="211"/>
      <c r="I5" s="211"/>
      <c r="J5" s="211"/>
      <c r="K5" s="211"/>
      <c r="L5" s="212"/>
      <c r="M5" s="16"/>
      <c r="N5" s="16"/>
      <c r="O5" s="205" t="s">
        <v>2</v>
      </c>
      <c r="P5" s="205"/>
      <c r="Q5" s="58" t="s">
        <v>94</v>
      </c>
      <c r="R5" s="59"/>
      <c r="S5" s="19"/>
    </row>
    <row r="6" spans="1:19" s="1" customFormat="1" ht="24" customHeight="1">
      <c r="A6" s="15"/>
      <c r="B6" s="16" t="s">
        <v>83</v>
      </c>
      <c r="C6" s="16"/>
      <c r="D6" s="16"/>
      <c r="E6" s="213" t="s">
        <v>210</v>
      </c>
      <c r="F6" s="214"/>
      <c r="G6" s="214"/>
      <c r="H6" s="214"/>
      <c r="I6" s="214"/>
      <c r="J6" s="214"/>
      <c r="K6" s="214"/>
      <c r="L6" s="215"/>
      <c r="M6" s="16"/>
      <c r="N6" s="16"/>
      <c r="O6" s="205" t="s">
        <v>3</v>
      </c>
      <c r="P6" s="205"/>
      <c r="Q6" s="60"/>
      <c r="R6" s="61"/>
      <c r="S6" s="19"/>
    </row>
    <row r="7" spans="1:19" s="1" customFormat="1" ht="24" customHeight="1">
      <c r="A7" s="15"/>
      <c r="B7" s="16"/>
      <c r="C7" s="16"/>
      <c r="D7" s="16"/>
      <c r="E7" s="216" t="s">
        <v>11</v>
      </c>
      <c r="F7" s="217"/>
      <c r="G7" s="217"/>
      <c r="H7" s="217"/>
      <c r="I7" s="217"/>
      <c r="J7" s="217"/>
      <c r="K7" s="217"/>
      <c r="L7" s="218"/>
      <c r="M7" s="16"/>
      <c r="N7" s="16"/>
      <c r="O7" s="205" t="s">
        <v>4</v>
      </c>
      <c r="P7" s="205"/>
      <c r="Q7" s="62" t="s">
        <v>203</v>
      </c>
      <c r="R7" s="63"/>
      <c r="S7" s="19"/>
    </row>
    <row r="8" spans="1:19" s="1" customFormat="1" ht="24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05" t="s">
        <v>5</v>
      </c>
      <c r="P8" s="205"/>
      <c r="Q8" s="16" t="s">
        <v>6</v>
      </c>
      <c r="R8" s="16"/>
      <c r="S8" s="19"/>
    </row>
    <row r="9" spans="1:19" s="1" customFormat="1" ht="24" customHeight="1">
      <c r="A9" s="15"/>
      <c r="B9" s="16" t="s">
        <v>7</v>
      </c>
      <c r="C9" s="16"/>
      <c r="D9" s="16"/>
      <c r="E9" s="219" t="s">
        <v>206</v>
      </c>
      <c r="F9" s="220"/>
      <c r="G9" s="220"/>
      <c r="H9" s="220"/>
      <c r="I9" s="220"/>
      <c r="J9" s="220"/>
      <c r="K9" s="220"/>
      <c r="L9" s="221"/>
      <c r="M9" s="16"/>
      <c r="N9" s="16"/>
      <c r="O9" s="206"/>
      <c r="P9" s="201"/>
      <c r="Q9" s="64"/>
      <c r="R9" s="66"/>
      <c r="S9" s="19"/>
    </row>
    <row r="10" spans="1:19" s="1" customFormat="1" ht="24" customHeight="1">
      <c r="A10" s="15"/>
      <c r="B10" s="16" t="s">
        <v>8</v>
      </c>
      <c r="C10" s="16"/>
      <c r="D10" s="16"/>
      <c r="E10" s="222" t="s">
        <v>9</v>
      </c>
      <c r="F10" s="223"/>
      <c r="G10" s="223"/>
      <c r="H10" s="223"/>
      <c r="I10" s="223"/>
      <c r="J10" s="223"/>
      <c r="K10" s="223"/>
      <c r="L10" s="224"/>
      <c r="M10" s="16"/>
      <c r="N10" s="16"/>
      <c r="O10" s="206"/>
      <c r="P10" s="201"/>
      <c r="Q10" s="64"/>
      <c r="R10" s="66"/>
      <c r="S10" s="19"/>
    </row>
    <row r="11" spans="1:19" s="1" customFormat="1" ht="24" customHeight="1">
      <c r="A11" s="15"/>
      <c r="B11" s="16" t="s">
        <v>10</v>
      </c>
      <c r="C11" s="16"/>
      <c r="D11" s="16"/>
      <c r="E11" s="207" t="s">
        <v>11</v>
      </c>
      <c r="F11" s="208"/>
      <c r="G11" s="208"/>
      <c r="H11" s="208"/>
      <c r="I11" s="208"/>
      <c r="J11" s="208"/>
      <c r="K11" s="208"/>
      <c r="L11" s="209"/>
      <c r="M11" s="16"/>
      <c r="N11" s="16"/>
      <c r="O11" s="206"/>
      <c r="P11" s="201"/>
      <c r="Q11" s="64"/>
      <c r="R11" s="66"/>
      <c r="S11" s="19"/>
    </row>
    <row r="12" spans="1:19" s="1" customFormat="1" ht="18" customHeight="1">
      <c r="A12" s="15"/>
      <c r="B12" s="16"/>
      <c r="C12" s="16"/>
      <c r="D12" s="16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16"/>
      <c r="S12" s="19"/>
    </row>
    <row r="13" spans="1:19" s="1" customFormat="1" ht="18" customHeight="1">
      <c r="A13" s="15"/>
      <c r="B13" s="16"/>
      <c r="C13" s="16"/>
      <c r="D13" s="16"/>
      <c r="E13" s="24" t="s">
        <v>12</v>
      </c>
      <c r="F13" s="16"/>
      <c r="G13" s="16" t="s">
        <v>13</v>
      </c>
      <c r="H13" s="16"/>
      <c r="I13" s="16"/>
      <c r="J13" s="16"/>
      <c r="K13" s="16"/>
      <c r="L13" s="16"/>
      <c r="M13" s="16"/>
      <c r="N13" s="16"/>
      <c r="O13" s="199" t="s">
        <v>14</v>
      </c>
      <c r="P13" s="199"/>
      <c r="Q13" s="24"/>
      <c r="R13" s="67"/>
      <c r="S13" s="19"/>
    </row>
    <row r="14" spans="1:19" s="1" customFormat="1" ht="18" customHeight="1">
      <c r="A14" s="15"/>
      <c r="B14" s="16"/>
      <c r="C14" s="16"/>
      <c r="D14" s="16"/>
      <c r="E14" s="68"/>
      <c r="F14" s="16"/>
      <c r="G14" s="64"/>
      <c r="H14" s="69"/>
      <c r="I14" s="65"/>
      <c r="J14" s="16"/>
      <c r="K14" s="16"/>
      <c r="L14" s="16"/>
      <c r="M14" s="16"/>
      <c r="N14" s="16"/>
      <c r="O14" s="200"/>
      <c r="P14" s="201"/>
      <c r="Q14" s="24"/>
      <c r="R14" s="70"/>
      <c r="S14" s="19"/>
    </row>
    <row r="15" spans="1:19" s="1" customFormat="1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6"/>
      <c r="P15" s="29"/>
      <c r="Q15" s="29"/>
      <c r="R15" s="29"/>
      <c r="S15" s="30"/>
    </row>
    <row r="16" spans="1:19" s="1" customFormat="1" ht="20.25" customHeight="1">
      <c r="A16" s="71"/>
      <c r="B16" s="72"/>
      <c r="C16" s="72"/>
      <c r="D16" s="72"/>
      <c r="E16" s="31" t="s">
        <v>84</v>
      </c>
      <c r="F16" s="72"/>
      <c r="G16" s="72"/>
      <c r="H16" s="72"/>
      <c r="I16" s="72"/>
      <c r="J16" s="72"/>
      <c r="K16" s="72"/>
      <c r="L16" s="72"/>
      <c r="M16" s="72"/>
      <c r="N16" s="72"/>
      <c r="O16" s="13"/>
      <c r="P16" s="72"/>
      <c r="Q16" s="72"/>
      <c r="R16" s="72"/>
      <c r="S16" s="73"/>
    </row>
    <row r="17" spans="1:19" s="1" customFormat="1" ht="21" customHeight="1">
      <c r="A17" s="74" t="s">
        <v>85</v>
      </c>
      <c r="B17" s="75"/>
      <c r="C17" s="75"/>
      <c r="D17" s="76"/>
      <c r="E17" s="77" t="s">
        <v>16</v>
      </c>
      <c r="F17" s="76"/>
      <c r="G17" s="77" t="s">
        <v>86</v>
      </c>
      <c r="H17" s="75"/>
      <c r="I17" s="76"/>
      <c r="J17" s="77" t="s">
        <v>87</v>
      </c>
      <c r="K17" s="75"/>
      <c r="L17" s="77" t="s">
        <v>88</v>
      </c>
      <c r="M17" s="75"/>
      <c r="N17" s="75"/>
      <c r="O17" s="75"/>
      <c r="P17" s="76"/>
      <c r="Q17" s="77" t="s">
        <v>89</v>
      </c>
      <c r="R17" s="75"/>
      <c r="S17" s="78"/>
    </row>
    <row r="18" spans="1:19" s="1" customFormat="1" ht="18" customHeight="1">
      <c r="A18" s="79"/>
      <c r="B18" s="80"/>
      <c r="C18" s="80"/>
      <c r="D18" s="81">
        <v>0</v>
      </c>
      <c r="E18" s="47">
        <v>0</v>
      </c>
      <c r="F18" s="82"/>
      <c r="G18" s="83"/>
      <c r="H18" s="80"/>
      <c r="I18" s="81">
        <v>0</v>
      </c>
      <c r="J18" s="47">
        <v>0</v>
      </c>
      <c r="K18" s="84"/>
      <c r="L18" s="83"/>
      <c r="M18" s="80"/>
      <c r="N18" s="80"/>
      <c r="O18" s="85"/>
      <c r="P18" s="81">
        <v>0</v>
      </c>
      <c r="Q18" s="83"/>
      <c r="R18" s="86">
        <v>0</v>
      </c>
      <c r="S18" s="87"/>
    </row>
    <row r="19" spans="1:19" s="1" customFormat="1" ht="20.25" customHeight="1">
      <c r="A19" s="71"/>
      <c r="B19" s="72"/>
      <c r="C19" s="72"/>
      <c r="D19" s="72"/>
      <c r="E19" s="31" t="s">
        <v>90</v>
      </c>
      <c r="F19" s="72"/>
      <c r="G19" s="72"/>
      <c r="H19" s="72"/>
      <c r="I19" s="72"/>
      <c r="J19" s="88" t="s">
        <v>17</v>
      </c>
      <c r="K19" s="72"/>
      <c r="L19" s="72"/>
      <c r="M19" s="72"/>
      <c r="N19" s="72"/>
      <c r="O19" s="29"/>
      <c r="P19" s="72"/>
      <c r="Q19" s="72"/>
      <c r="R19" s="72"/>
      <c r="S19" s="73"/>
    </row>
    <row r="20" spans="1:19" s="1" customFormat="1" ht="18" customHeight="1">
      <c r="A20" s="33" t="s">
        <v>18</v>
      </c>
      <c r="B20" s="89"/>
      <c r="C20" s="35" t="s">
        <v>19</v>
      </c>
      <c r="D20" s="36"/>
      <c r="E20" s="36"/>
      <c r="F20" s="37"/>
      <c r="G20" s="33" t="s">
        <v>20</v>
      </c>
      <c r="H20" s="34"/>
      <c r="I20" s="35" t="s">
        <v>21</v>
      </c>
      <c r="J20" s="36"/>
      <c r="K20" s="36"/>
      <c r="L20" s="33" t="s">
        <v>22</v>
      </c>
      <c r="M20" s="34"/>
      <c r="N20" s="35" t="s">
        <v>23</v>
      </c>
      <c r="O20" s="38"/>
      <c r="P20" s="36"/>
      <c r="Q20" s="36"/>
      <c r="R20" s="36"/>
      <c r="S20" s="37"/>
    </row>
    <row r="21" spans="1:19" s="1" customFormat="1" ht="18" customHeight="1">
      <c r="A21" s="39" t="s">
        <v>24</v>
      </c>
      <c r="B21" s="90" t="s">
        <v>25</v>
      </c>
      <c r="C21" s="18"/>
      <c r="D21" s="25" t="s">
        <v>26</v>
      </c>
      <c r="E21" s="40">
        <f>'SO 02 - Sdružený objekt'!G17</f>
        <v>0</v>
      </c>
      <c r="F21" s="91"/>
      <c r="G21" s="39" t="s">
        <v>27</v>
      </c>
      <c r="H21" s="41" t="s">
        <v>28</v>
      </c>
      <c r="I21" s="27"/>
      <c r="J21" s="92">
        <v>0</v>
      </c>
      <c r="K21" s="93"/>
      <c r="L21" s="39" t="s">
        <v>29</v>
      </c>
      <c r="M21" s="23" t="s">
        <v>30</v>
      </c>
      <c r="N21" s="26"/>
      <c r="O21" s="26"/>
      <c r="P21" s="26"/>
      <c r="Q21" s="94">
        <v>0.039</v>
      </c>
      <c r="R21" s="126">
        <f>E27*0.039</f>
        <v>0</v>
      </c>
      <c r="S21" s="91"/>
    </row>
    <row r="22" spans="1:19" s="1" customFormat="1" ht="18" customHeight="1">
      <c r="A22" s="39" t="s">
        <v>31</v>
      </c>
      <c r="B22" s="95"/>
      <c r="C22" s="22"/>
      <c r="D22" s="25" t="s">
        <v>32</v>
      </c>
      <c r="E22" s="126">
        <f>'SO 02 - Sdružený objekt'!G11-'SO 02 - Sdružený objekt'!G17</f>
        <v>0</v>
      </c>
      <c r="F22" s="91"/>
      <c r="G22" s="39" t="s">
        <v>33</v>
      </c>
      <c r="H22" s="16" t="s">
        <v>34</v>
      </c>
      <c r="I22" s="27"/>
      <c r="J22" s="92">
        <v>0</v>
      </c>
      <c r="K22" s="93"/>
      <c r="L22" s="39" t="s">
        <v>35</v>
      </c>
      <c r="M22" s="23" t="s">
        <v>36</v>
      </c>
      <c r="N22" s="26"/>
      <c r="O22" s="16"/>
      <c r="P22" s="26"/>
      <c r="Q22" s="94">
        <v>0</v>
      </c>
      <c r="R22" s="40">
        <v>0</v>
      </c>
      <c r="S22" s="91"/>
    </row>
    <row r="23" spans="1:19" s="1" customFormat="1" ht="18" customHeight="1">
      <c r="A23" s="39" t="s">
        <v>37</v>
      </c>
      <c r="B23" s="90" t="s">
        <v>38</v>
      </c>
      <c r="C23" s="18"/>
      <c r="D23" s="25" t="s">
        <v>26</v>
      </c>
      <c r="E23" s="126">
        <f>'SO 02 - Sdružený objekt'!G50+'SO 02 - Sdružený objekt'!G52+'SO 02 - Sdružený objekt'!G54+'SO 02 - Sdružený objekt'!G55</f>
        <v>0</v>
      </c>
      <c r="F23" s="91"/>
      <c r="G23" s="39" t="s">
        <v>39</v>
      </c>
      <c r="H23" s="41" t="s">
        <v>40</v>
      </c>
      <c r="I23" s="27"/>
      <c r="J23" s="92">
        <v>0</v>
      </c>
      <c r="K23" s="93"/>
      <c r="L23" s="39" t="s">
        <v>41</v>
      </c>
      <c r="M23" s="23" t="s">
        <v>42</v>
      </c>
      <c r="N23" s="26"/>
      <c r="O23" s="26"/>
      <c r="P23" s="26"/>
      <c r="Q23" s="94">
        <v>0</v>
      </c>
      <c r="R23" s="40">
        <v>0</v>
      </c>
      <c r="S23" s="91"/>
    </row>
    <row r="24" spans="1:19" s="1" customFormat="1" ht="18" customHeight="1">
      <c r="A24" s="39" t="s">
        <v>43</v>
      </c>
      <c r="B24" s="95"/>
      <c r="C24" s="22"/>
      <c r="D24" s="25" t="s">
        <v>32</v>
      </c>
      <c r="E24" s="126">
        <f>'SO 02 - Sdružený objekt'!G49+'SO 02 - Sdružený objekt'!G51+'SO 02 - Sdružený objekt'!G53+'SO 02 - Sdružený objekt'!G56+'SO 02 - Sdružený objekt'!G57+'SO 02 - Sdružený objekt'!G59</f>
        <v>0</v>
      </c>
      <c r="F24" s="91"/>
      <c r="G24" s="39" t="s">
        <v>44</v>
      </c>
      <c r="H24" s="41"/>
      <c r="I24" s="27"/>
      <c r="J24" s="92">
        <v>0</v>
      </c>
      <c r="K24" s="93"/>
      <c r="L24" s="39" t="s">
        <v>45</v>
      </c>
      <c r="M24" s="23" t="s">
        <v>46</v>
      </c>
      <c r="N24" s="26"/>
      <c r="O24" s="16"/>
      <c r="P24" s="26"/>
      <c r="Q24" s="94">
        <v>0</v>
      </c>
      <c r="R24" s="40">
        <v>0</v>
      </c>
      <c r="S24" s="91"/>
    </row>
    <row r="25" spans="1:19" s="1" customFormat="1" ht="18" customHeight="1">
      <c r="A25" s="39" t="s">
        <v>47</v>
      </c>
      <c r="B25" s="90" t="s">
        <v>48</v>
      </c>
      <c r="C25" s="18"/>
      <c r="D25" s="25" t="s">
        <v>26</v>
      </c>
      <c r="E25" s="126">
        <v>0</v>
      </c>
      <c r="F25" s="91"/>
      <c r="G25" s="43"/>
      <c r="H25" s="26"/>
      <c r="I25" s="27"/>
      <c r="J25" s="92"/>
      <c r="K25" s="93"/>
      <c r="L25" s="39" t="s">
        <v>49</v>
      </c>
      <c r="M25" s="23" t="s">
        <v>50</v>
      </c>
      <c r="N25" s="26"/>
      <c r="O25" s="26"/>
      <c r="P25" s="26"/>
      <c r="Q25" s="94">
        <v>0</v>
      </c>
      <c r="R25" s="40">
        <v>0</v>
      </c>
      <c r="S25" s="91"/>
    </row>
    <row r="26" spans="1:19" s="1" customFormat="1" ht="18" customHeight="1">
      <c r="A26" s="39" t="s">
        <v>51</v>
      </c>
      <c r="B26" s="95"/>
      <c r="C26" s="22"/>
      <c r="D26" s="25" t="s">
        <v>32</v>
      </c>
      <c r="E26" s="126">
        <v>0</v>
      </c>
      <c r="F26" s="91"/>
      <c r="G26" s="43"/>
      <c r="H26" s="26"/>
      <c r="I26" s="27"/>
      <c r="J26" s="92"/>
      <c r="K26" s="93"/>
      <c r="L26" s="39" t="s">
        <v>52</v>
      </c>
      <c r="M26" s="41" t="s">
        <v>53</v>
      </c>
      <c r="N26" s="26"/>
      <c r="O26" s="16"/>
      <c r="P26" s="26"/>
      <c r="Q26" s="27"/>
      <c r="R26" s="40">
        <v>0</v>
      </c>
      <c r="S26" s="91"/>
    </row>
    <row r="27" spans="1:19" s="1" customFormat="1" ht="18" customHeight="1">
      <c r="A27" s="39" t="s">
        <v>54</v>
      </c>
      <c r="B27" s="44" t="s">
        <v>91</v>
      </c>
      <c r="C27" s="26"/>
      <c r="D27" s="27"/>
      <c r="E27" s="127">
        <f>E24+E23+E22+E21</f>
        <v>0</v>
      </c>
      <c r="F27" s="73"/>
      <c r="G27" s="39" t="s">
        <v>55</v>
      </c>
      <c r="H27" s="44" t="s">
        <v>56</v>
      </c>
      <c r="I27" s="27"/>
      <c r="J27" s="97"/>
      <c r="K27" s="98"/>
      <c r="L27" s="39" t="s">
        <v>57</v>
      </c>
      <c r="M27" s="44" t="s">
        <v>58</v>
      </c>
      <c r="N27" s="26"/>
      <c r="O27" s="26"/>
      <c r="P27" s="26"/>
      <c r="Q27" s="27"/>
      <c r="R27" s="127">
        <f>R21</f>
        <v>0</v>
      </c>
      <c r="S27" s="73"/>
    </row>
    <row r="28" spans="1:19" s="1" customFormat="1" ht="18" customHeight="1">
      <c r="A28" s="45" t="s">
        <v>59</v>
      </c>
      <c r="B28" s="46" t="s">
        <v>60</v>
      </c>
      <c r="C28" s="99"/>
      <c r="D28" s="100"/>
      <c r="E28" s="101">
        <v>0</v>
      </c>
      <c r="F28" s="30"/>
      <c r="G28" s="45" t="s">
        <v>61</v>
      </c>
      <c r="H28" s="46" t="s">
        <v>62</v>
      </c>
      <c r="I28" s="100"/>
      <c r="J28" s="180">
        <f>E27*0.017</f>
        <v>0</v>
      </c>
      <c r="K28" s="103"/>
      <c r="L28" s="45" t="s">
        <v>63</v>
      </c>
      <c r="M28" s="46" t="s">
        <v>64</v>
      </c>
      <c r="N28" s="99"/>
      <c r="O28" s="29"/>
      <c r="P28" s="99"/>
      <c r="Q28" s="100"/>
      <c r="R28" s="181">
        <f>E27*0.03</f>
        <v>0</v>
      </c>
      <c r="S28" s="30"/>
    </row>
    <row r="29" spans="1:19" s="1" customFormat="1" ht="18" customHeight="1">
      <c r="A29" s="48" t="s">
        <v>8</v>
      </c>
      <c r="B29" s="13"/>
      <c r="C29" s="13"/>
      <c r="D29" s="13"/>
      <c r="E29" s="13"/>
      <c r="F29" s="104"/>
      <c r="G29" s="105"/>
      <c r="H29" s="13"/>
      <c r="I29" s="13"/>
      <c r="J29" s="13"/>
      <c r="K29" s="13"/>
      <c r="L29" s="33" t="s">
        <v>65</v>
      </c>
      <c r="M29" s="76"/>
      <c r="N29" s="35" t="s">
        <v>66</v>
      </c>
      <c r="O29" s="16"/>
      <c r="P29" s="75"/>
      <c r="Q29" s="75"/>
      <c r="R29" s="75"/>
      <c r="S29" s="78"/>
    </row>
    <row r="30" spans="1:19" s="1" customFormat="1" ht="18" customHeight="1">
      <c r="A30" s="15"/>
      <c r="B30" s="16"/>
      <c r="C30" s="16"/>
      <c r="D30" s="16"/>
      <c r="E30" s="16"/>
      <c r="F30" s="21"/>
      <c r="G30" s="20"/>
      <c r="H30" s="16"/>
      <c r="I30" s="16"/>
      <c r="J30" s="16"/>
      <c r="K30" s="16"/>
      <c r="L30" s="39" t="s">
        <v>67</v>
      </c>
      <c r="M30" s="41" t="s">
        <v>68</v>
      </c>
      <c r="N30" s="26"/>
      <c r="O30" s="26"/>
      <c r="P30" s="26"/>
      <c r="Q30" s="27"/>
      <c r="R30" s="127">
        <f>R28+R27+J28+E27</f>
        <v>0</v>
      </c>
      <c r="S30" s="73"/>
    </row>
    <row r="31" spans="1:19" s="1" customFormat="1" ht="18" customHeight="1">
      <c r="A31" s="49" t="s">
        <v>69</v>
      </c>
      <c r="B31" s="106"/>
      <c r="C31" s="106"/>
      <c r="D31" s="106"/>
      <c r="E31" s="106"/>
      <c r="F31" s="22"/>
      <c r="G31" s="50" t="s">
        <v>70</v>
      </c>
      <c r="H31" s="106"/>
      <c r="I31" s="106"/>
      <c r="J31" s="106"/>
      <c r="K31" s="106"/>
      <c r="L31" s="39" t="s">
        <v>71</v>
      </c>
      <c r="M31" s="23" t="s">
        <v>72</v>
      </c>
      <c r="N31" s="42">
        <v>15</v>
      </c>
      <c r="O31" s="24" t="s">
        <v>73</v>
      </c>
      <c r="P31" s="225">
        <v>0</v>
      </c>
      <c r="Q31" s="226"/>
      <c r="R31" s="128">
        <v>0</v>
      </c>
      <c r="S31" s="107"/>
    </row>
    <row r="32" spans="1:19" s="1" customFormat="1" ht="20.25" customHeight="1">
      <c r="A32" s="52" t="s">
        <v>7</v>
      </c>
      <c r="B32" s="108"/>
      <c r="C32" s="108"/>
      <c r="D32" s="108"/>
      <c r="E32" s="108"/>
      <c r="F32" s="18"/>
      <c r="G32" s="17"/>
      <c r="H32" s="108"/>
      <c r="I32" s="108"/>
      <c r="J32" s="108"/>
      <c r="K32" s="108"/>
      <c r="L32" s="39" t="s">
        <v>74</v>
      </c>
      <c r="M32" s="23" t="s">
        <v>72</v>
      </c>
      <c r="N32" s="42">
        <v>21</v>
      </c>
      <c r="O32" s="53" t="s">
        <v>73</v>
      </c>
      <c r="P32" s="227">
        <v>0</v>
      </c>
      <c r="Q32" s="228"/>
      <c r="R32" s="126">
        <f>0.21*R30</f>
        <v>0</v>
      </c>
      <c r="S32" s="91"/>
    </row>
    <row r="33" spans="1:19" s="1" customFormat="1" ht="20.25" customHeight="1">
      <c r="A33" s="15"/>
      <c r="B33" s="16"/>
      <c r="C33" s="16"/>
      <c r="D33" s="16"/>
      <c r="E33" s="16"/>
      <c r="F33" s="21"/>
      <c r="G33" s="20"/>
      <c r="H33" s="16"/>
      <c r="I33" s="16"/>
      <c r="J33" s="16"/>
      <c r="K33" s="16"/>
      <c r="L33" s="45" t="s">
        <v>75</v>
      </c>
      <c r="M33" s="54" t="s">
        <v>76</v>
      </c>
      <c r="N33" s="99"/>
      <c r="O33" s="16"/>
      <c r="P33" s="182"/>
      <c r="Q33" s="183"/>
      <c r="R33" s="129">
        <f>R32+R30</f>
        <v>0</v>
      </c>
      <c r="S33" s="66"/>
    </row>
    <row r="34" spans="1:19" s="1" customFormat="1" ht="18" customHeight="1">
      <c r="A34" s="49" t="s">
        <v>69</v>
      </c>
      <c r="B34" s="106"/>
      <c r="C34" s="106"/>
      <c r="D34" s="106"/>
      <c r="E34" s="106"/>
      <c r="F34" s="22"/>
      <c r="G34" s="50" t="s">
        <v>70</v>
      </c>
      <c r="H34" s="106"/>
      <c r="I34" s="106"/>
      <c r="J34" s="106"/>
      <c r="K34" s="106"/>
      <c r="L34" s="33" t="s">
        <v>77</v>
      </c>
      <c r="M34" s="76"/>
      <c r="N34" s="35" t="s">
        <v>78</v>
      </c>
      <c r="O34" s="13"/>
      <c r="P34" s="75"/>
      <c r="Q34" s="75"/>
      <c r="R34" s="32"/>
      <c r="S34" s="78"/>
    </row>
    <row r="35" spans="1:19" s="1" customFormat="1" ht="20.25" customHeight="1">
      <c r="A35" s="52" t="s">
        <v>10</v>
      </c>
      <c r="B35" s="108"/>
      <c r="C35" s="108"/>
      <c r="D35" s="108"/>
      <c r="E35" s="108"/>
      <c r="F35" s="18"/>
      <c r="G35" s="17"/>
      <c r="H35" s="108"/>
      <c r="I35" s="108"/>
      <c r="J35" s="108"/>
      <c r="K35" s="108"/>
      <c r="L35" s="39" t="s">
        <v>79</v>
      </c>
      <c r="M35" s="41" t="s">
        <v>92</v>
      </c>
      <c r="N35" s="26"/>
      <c r="O35" s="26"/>
      <c r="P35" s="26"/>
      <c r="Q35" s="27"/>
      <c r="R35" s="40">
        <v>0</v>
      </c>
      <c r="S35" s="91"/>
    </row>
    <row r="36" spans="1:19" s="1" customFormat="1" ht="18" customHeight="1">
      <c r="A36" s="15"/>
      <c r="B36" s="16"/>
      <c r="C36" s="16"/>
      <c r="D36" s="16"/>
      <c r="E36" s="16"/>
      <c r="F36" s="21"/>
      <c r="G36" s="20"/>
      <c r="H36" s="16"/>
      <c r="I36" s="16"/>
      <c r="J36" s="16"/>
      <c r="K36" s="16"/>
      <c r="L36" s="39" t="s">
        <v>80</v>
      </c>
      <c r="M36" s="41" t="s">
        <v>81</v>
      </c>
      <c r="N36" s="26"/>
      <c r="O36" s="106"/>
      <c r="P36" s="26"/>
      <c r="Q36" s="27"/>
      <c r="R36" s="40">
        <v>0</v>
      </c>
      <c r="S36" s="91"/>
    </row>
    <row r="37" spans="1:19" s="1" customFormat="1" ht="18" customHeight="1">
      <c r="A37" s="55" t="s">
        <v>69</v>
      </c>
      <c r="B37" s="29"/>
      <c r="C37" s="29"/>
      <c r="D37" s="29"/>
      <c r="E37" s="29"/>
      <c r="F37" s="110"/>
      <c r="G37" s="56" t="s">
        <v>70</v>
      </c>
      <c r="H37" s="29"/>
      <c r="I37" s="29"/>
      <c r="J37" s="29"/>
      <c r="K37" s="29"/>
      <c r="L37" s="45" t="s">
        <v>82</v>
      </c>
      <c r="M37" s="46" t="s">
        <v>93</v>
      </c>
      <c r="N37" s="99"/>
      <c r="O37" s="29"/>
      <c r="P37" s="99"/>
      <c r="Q37" s="100"/>
      <c r="R37" s="47">
        <v>0</v>
      </c>
      <c r="S37" s="111"/>
    </row>
  </sheetData>
  <sheetProtection/>
  <mergeCells count="17">
    <mergeCell ref="E11:L11"/>
    <mergeCell ref="O10:P10"/>
    <mergeCell ref="E5:L5"/>
    <mergeCell ref="E6:L6"/>
    <mergeCell ref="E7:L7"/>
    <mergeCell ref="E9:L9"/>
    <mergeCell ref="E10:L10"/>
    <mergeCell ref="O11:P11"/>
    <mergeCell ref="O13:P13"/>
    <mergeCell ref="O14:P14"/>
    <mergeCell ref="P31:Q31"/>
    <mergeCell ref="P32:Q32"/>
    <mergeCell ref="O5:P5"/>
    <mergeCell ref="O6:P6"/>
    <mergeCell ref="O7:P7"/>
    <mergeCell ref="O8:P8"/>
    <mergeCell ref="O9:P9"/>
  </mergeCells>
  <printOptions/>
  <pageMargins left="0" right="0" top="0.984251968503937" bottom="0" header="0" footer="0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K22" sqref="K22"/>
    </sheetView>
  </sheetViews>
  <sheetFormatPr defaultColWidth="10.66015625" defaultRowHeight="12" customHeight="1"/>
  <cols>
    <col min="1" max="1" width="3.83203125" style="2" customWidth="1"/>
    <col min="2" max="2" width="12" style="2" customWidth="1"/>
    <col min="3" max="3" width="49.83203125" style="2" customWidth="1"/>
    <col min="4" max="4" width="5.5" style="2" customWidth="1"/>
    <col min="5" max="5" width="11.33203125" style="2" customWidth="1"/>
    <col min="6" max="6" width="11.5" style="2" customWidth="1"/>
    <col min="7" max="7" width="13.83203125" style="2" customWidth="1"/>
    <col min="8" max="8" width="13" style="2" customWidth="1"/>
    <col min="9" max="16384" width="10.66015625" style="2" customWidth="1"/>
  </cols>
  <sheetData>
    <row r="1" spans="1:8" s="1" customFormat="1" ht="17.25" customHeight="1">
      <c r="A1" s="112" t="s">
        <v>95</v>
      </c>
      <c r="B1" s="113"/>
      <c r="C1" s="113"/>
      <c r="D1" s="113"/>
      <c r="E1" s="113"/>
      <c r="F1" s="113"/>
      <c r="G1" s="113"/>
      <c r="H1" s="113"/>
    </row>
    <row r="2" spans="1:8" s="1" customFormat="1" ht="12" customHeight="1">
      <c r="A2" s="114" t="s">
        <v>211</v>
      </c>
      <c r="B2" s="113"/>
      <c r="C2" s="113"/>
      <c r="D2" s="113"/>
      <c r="E2" s="113"/>
      <c r="F2" s="113"/>
      <c r="G2" s="113"/>
      <c r="H2" s="113"/>
    </row>
    <row r="3" spans="1:8" s="1" customFormat="1" ht="12" customHeight="1">
      <c r="A3" s="114" t="s">
        <v>212</v>
      </c>
      <c r="B3" s="113"/>
      <c r="C3" s="113"/>
      <c r="D3" s="113"/>
      <c r="E3" s="115" t="s">
        <v>96</v>
      </c>
      <c r="F3" s="113"/>
      <c r="G3" s="113"/>
      <c r="H3" s="113"/>
    </row>
    <row r="4" spans="1:8" s="1" customFormat="1" ht="12" customHeight="1">
      <c r="A4" s="114"/>
      <c r="B4" s="113"/>
      <c r="C4" s="114"/>
      <c r="D4" s="113"/>
      <c r="E4" s="115" t="s">
        <v>97</v>
      </c>
      <c r="F4" s="113"/>
      <c r="G4" s="113"/>
      <c r="H4" s="113"/>
    </row>
    <row r="5" spans="1:8" s="1" customFormat="1" ht="12" customHeight="1">
      <c r="A5" s="115" t="s">
        <v>207</v>
      </c>
      <c r="B5" s="113"/>
      <c r="C5" s="113"/>
      <c r="D5" s="113"/>
      <c r="E5" s="115" t="s">
        <v>98</v>
      </c>
      <c r="F5" s="113"/>
      <c r="G5" s="113"/>
      <c r="H5" s="113"/>
    </row>
    <row r="6" spans="1:8" s="1" customFormat="1" ht="12" customHeight="1">
      <c r="A6" s="115" t="s">
        <v>99</v>
      </c>
      <c r="B6" s="113"/>
      <c r="C6" s="113"/>
      <c r="D6" s="113"/>
      <c r="E6" s="115" t="s">
        <v>208</v>
      </c>
      <c r="F6" s="113"/>
      <c r="G6" s="113"/>
      <c r="H6" s="113"/>
    </row>
    <row r="7" spans="1:8" s="1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1" customFormat="1" ht="27.75" customHeight="1">
      <c r="A8" s="116" t="s">
        <v>100</v>
      </c>
      <c r="B8" s="116" t="s">
        <v>101</v>
      </c>
      <c r="C8" s="116" t="s">
        <v>102</v>
      </c>
      <c r="D8" s="116" t="s">
        <v>103</v>
      </c>
      <c r="E8" s="116" t="s">
        <v>104</v>
      </c>
      <c r="F8" s="116" t="s">
        <v>105</v>
      </c>
      <c r="G8" s="116" t="s">
        <v>106</v>
      </c>
      <c r="H8" s="116" t="s">
        <v>107</v>
      </c>
    </row>
    <row r="9" spans="1:8" s="1" customFormat="1" ht="12" customHeight="1">
      <c r="A9" s="116" t="s">
        <v>24</v>
      </c>
      <c r="B9" s="116" t="s">
        <v>31</v>
      </c>
      <c r="C9" s="116" t="s">
        <v>37</v>
      </c>
      <c r="D9" s="116" t="s">
        <v>43</v>
      </c>
      <c r="E9" s="116" t="s">
        <v>47</v>
      </c>
      <c r="F9" s="116" t="s">
        <v>51</v>
      </c>
      <c r="G9" s="116" t="s">
        <v>54</v>
      </c>
      <c r="H9" s="116" t="s">
        <v>27</v>
      </c>
    </row>
    <row r="10" spans="1:8" s="1" customFormat="1" ht="9" customHeight="1">
      <c r="A10" s="117"/>
      <c r="B10" s="117"/>
      <c r="C10" s="117"/>
      <c r="D10" s="117"/>
      <c r="E10" s="117"/>
      <c r="F10" s="117"/>
      <c r="G10" s="117"/>
      <c r="H10" s="117"/>
    </row>
    <row r="11" spans="1:8" s="131" customFormat="1" ht="21" customHeight="1">
      <c r="A11" s="148"/>
      <c r="B11" s="149" t="s">
        <v>25</v>
      </c>
      <c r="C11" s="149" t="s">
        <v>108</v>
      </c>
      <c r="D11" s="149"/>
      <c r="E11" s="150"/>
      <c r="F11" s="151"/>
      <c r="G11" s="151">
        <f>G12+G25+G32+G38+G35+G44</f>
        <v>0</v>
      </c>
      <c r="H11" s="150">
        <v>131.65993316</v>
      </c>
    </row>
    <row r="12" spans="1:8" s="1" customFormat="1" ht="21" customHeight="1" thickBot="1">
      <c r="A12" s="118"/>
      <c r="B12" s="119" t="s">
        <v>24</v>
      </c>
      <c r="C12" s="119" t="s">
        <v>109</v>
      </c>
      <c r="D12" s="119"/>
      <c r="E12" s="120"/>
      <c r="F12" s="121"/>
      <c r="G12" s="121">
        <f>G13+G14+G15+G16+G17+G18+G19+G20+G21+G22+G23+G24</f>
        <v>0</v>
      </c>
      <c r="H12" s="120">
        <f>H15+H16+H17</f>
        <v>14.918637499999999</v>
      </c>
    </row>
    <row r="13" spans="1:8" s="131" customFormat="1" ht="24" customHeight="1">
      <c r="A13" s="154">
        <v>1</v>
      </c>
      <c r="B13" s="155" t="s">
        <v>128</v>
      </c>
      <c r="C13" s="155" t="s">
        <v>129</v>
      </c>
      <c r="D13" s="155" t="s">
        <v>111</v>
      </c>
      <c r="E13" s="156">
        <v>298</v>
      </c>
      <c r="F13" s="157">
        <v>0</v>
      </c>
      <c r="G13" s="157">
        <f>F13*E13</f>
        <v>0</v>
      </c>
      <c r="H13" s="158">
        <v>0</v>
      </c>
    </row>
    <row r="14" spans="1:8" s="131" customFormat="1" ht="24" customHeight="1">
      <c r="A14" s="164">
        <v>2</v>
      </c>
      <c r="B14" s="152" t="s">
        <v>130</v>
      </c>
      <c r="C14" s="152" t="s">
        <v>131</v>
      </c>
      <c r="D14" s="152" t="s">
        <v>111</v>
      </c>
      <c r="E14" s="133">
        <v>150</v>
      </c>
      <c r="F14" s="153">
        <v>0</v>
      </c>
      <c r="G14" s="153">
        <f aca="true" t="shared" si="0" ref="G14:G24">F14*E14</f>
        <v>0</v>
      </c>
      <c r="H14" s="165">
        <v>0</v>
      </c>
    </row>
    <row r="15" spans="1:8" s="1" customFormat="1" ht="24" customHeight="1">
      <c r="A15" s="137">
        <v>3</v>
      </c>
      <c r="B15" s="134" t="s">
        <v>224</v>
      </c>
      <c r="C15" s="134" t="s">
        <v>225</v>
      </c>
      <c r="D15" s="134" t="s">
        <v>115</v>
      </c>
      <c r="E15" s="132">
        <v>29</v>
      </c>
      <c r="F15" s="136">
        <v>0</v>
      </c>
      <c r="G15" s="153">
        <f t="shared" si="0"/>
        <v>0</v>
      </c>
      <c r="H15" s="138">
        <v>0.0016</v>
      </c>
    </row>
    <row r="16" spans="1:8" s="1" customFormat="1" ht="24" customHeight="1">
      <c r="A16" s="137">
        <v>4</v>
      </c>
      <c r="B16" s="134" t="s">
        <v>226</v>
      </c>
      <c r="C16" s="134" t="s">
        <v>227</v>
      </c>
      <c r="D16" s="134" t="s">
        <v>110</v>
      </c>
      <c r="E16" s="132">
        <v>69</v>
      </c>
      <c r="F16" s="136">
        <v>0</v>
      </c>
      <c r="G16" s="153">
        <f t="shared" si="0"/>
        <v>0</v>
      </c>
      <c r="H16" s="138">
        <v>0.0570375</v>
      </c>
    </row>
    <row r="17" spans="1:8" s="130" customFormat="1" ht="24" customHeight="1">
      <c r="A17" s="137">
        <v>5</v>
      </c>
      <c r="B17" s="134" t="s">
        <v>228</v>
      </c>
      <c r="C17" s="134" t="s">
        <v>231</v>
      </c>
      <c r="D17" s="134" t="s">
        <v>114</v>
      </c>
      <c r="E17" s="132">
        <v>14.86</v>
      </c>
      <c r="F17" s="136">
        <v>0</v>
      </c>
      <c r="G17" s="153">
        <f t="shared" si="0"/>
        <v>0</v>
      </c>
      <c r="H17" s="138">
        <v>14.86</v>
      </c>
    </row>
    <row r="18" spans="1:8" s="1" customFormat="1" ht="24" customHeight="1">
      <c r="A18" s="137">
        <v>6</v>
      </c>
      <c r="B18" s="134" t="s">
        <v>229</v>
      </c>
      <c r="C18" s="134" t="s">
        <v>230</v>
      </c>
      <c r="D18" s="134" t="s">
        <v>110</v>
      </c>
      <c r="E18" s="132">
        <v>69</v>
      </c>
      <c r="F18" s="136">
        <v>0</v>
      </c>
      <c r="G18" s="153">
        <f t="shared" si="0"/>
        <v>0</v>
      </c>
      <c r="H18" s="138">
        <v>0</v>
      </c>
    </row>
    <row r="19" spans="1:8" s="131" customFormat="1" ht="24" customHeight="1">
      <c r="A19" s="164">
        <v>7</v>
      </c>
      <c r="B19" s="152" t="s">
        <v>134</v>
      </c>
      <c r="C19" s="152" t="s">
        <v>158</v>
      </c>
      <c r="D19" s="152" t="s">
        <v>111</v>
      </c>
      <c r="E19" s="133">
        <v>448</v>
      </c>
      <c r="F19" s="153">
        <v>0</v>
      </c>
      <c r="G19" s="153">
        <f t="shared" si="0"/>
        <v>0</v>
      </c>
      <c r="H19" s="165">
        <v>0</v>
      </c>
    </row>
    <row r="20" spans="1:8" s="131" customFormat="1" ht="12.75" customHeight="1">
      <c r="A20" s="164">
        <v>8</v>
      </c>
      <c r="B20" s="152" t="s">
        <v>112</v>
      </c>
      <c r="C20" s="152" t="s">
        <v>113</v>
      </c>
      <c r="D20" s="152" t="s">
        <v>111</v>
      </c>
      <c r="E20" s="133">
        <v>298</v>
      </c>
      <c r="F20" s="153">
        <v>0</v>
      </c>
      <c r="G20" s="153">
        <f t="shared" si="0"/>
        <v>0</v>
      </c>
      <c r="H20" s="165">
        <v>0</v>
      </c>
    </row>
    <row r="21" spans="1:8" s="131" customFormat="1" ht="24" customHeight="1">
      <c r="A21" s="164">
        <v>9</v>
      </c>
      <c r="B21" s="152" t="s">
        <v>135</v>
      </c>
      <c r="C21" s="152" t="s">
        <v>136</v>
      </c>
      <c r="D21" s="152" t="s">
        <v>114</v>
      </c>
      <c r="E21" s="133">
        <v>520</v>
      </c>
      <c r="F21" s="153">
        <v>0</v>
      </c>
      <c r="G21" s="153">
        <f t="shared" si="0"/>
        <v>0</v>
      </c>
      <c r="H21" s="165">
        <v>0</v>
      </c>
    </row>
    <row r="22" spans="1:8" s="131" customFormat="1" ht="12.75" customHeight="1">
      <c r="A22" s="164">
        <v>10</v>
      </c>
      <c r="B22" s="152" t="s">
        <v>137</v>
      </c>
      <c r="C22" s="152" t="s">
        <v>193</v>
      </c>
      <c r="D22" s="152" t="s">
        <v>111</v>
      </c>
      <c r="E22" s="133">
        <v>150</v>
      </c>
      <c r="F22" s="153">
        <v>0</v>
      </c>
      <c r="G22" s="153">
        <f t="shared" si="0"/>
        <v>0</v>
      </c>
      <c r="H22" s="165">
        <v>0</v>
      </c>
    </row>
    <row r="23" spans="1:8" s="131" customFormat="1" ht="12.75" customHeight="1">
      <c r="A23" s="164">
        <v>11</v>
      </c>
      <c r="B23" s="152" t="s">
        <v>194</v>
      </c>
      <c r="C23" s="152" t="s">
        <v>195</v>
      </c>
      <c r="D23" s="152" t="s">
        <v>110</v>
      </c>
      <c r="E23" s="133">
        <v>39</v>
      </c>
      <c r="F23" s="153">
        <v>0</v>
      </c>
      <c r="G23" s="153">
        <f t="shared" si="0"/>
        <v>0</v>
      </c>
      <c r="H23" s="165">
        <v>0</v>
      </c>
    </row>
    <row r="24" spans="1:8" s="131" customFormat="1" ht="12.75" customHeight="1" thickBot="1">
      <c r="A24" s="159">
        <v>12</v>
      </c>
      <c r="B24" s="160" t="s">
        <v>196</v>
      </c>
      <c r="C24" s="160" t="s">
        <v>197</v>
      </c>
      <c r="D24" s="160" t="s">
        <v>110</v>
      </c>
      <c r="E24" s="161">
        <v>37</v>
      </c>
      <c r="F24" s="162">
        <v>0</v>
      </c>
      <c r="G24" s="162">
        <f t="shared" si="0"/>
        <v>0</v>
      </c>
      <c r="H24" s="163">
        <v>0</v>
      </c>
    </row>
    <row r="25" spans="1:8" s="131" customFormat="1" ht="21" customHeight="1" thickBot="1">
      <c r="A25" s="148"/>
      <c r="B25" s="149" t="s">
        <v>37</v>
      </c>
      <c r="C25" s="149" t="s">
        <v>159</v>
      </c>
      <c r="D25" s="149"/>
      <c r="E25" s="150"/>
      <c r="F25" s="151"/>
      <c r="G25" s="151">
        <f>G26+G27+G28+G29+G30+G31</f>
        <v>0</v>
      </c>
      <c r="H25" s="150">
        <f>H26+H27+H28+H29+H30+H31</f>
        <v>6.12045</v>
      </c>
    </row>
    <row r="26" spans="1:8" s="131" customFormat="1" ht="12.75" customHeight="1">
      <c r="A26" s="154">
        <v>13</v>
      </c>
      <c r="B26" s="155" t="s">
        <v>198</v>
      </c>
      <c r="C26" s="155" t="s">
        <v>199</v>
      </c>
      <c r="D26" s="155" t="s">
        <v>115</v>
      </c>
      <c r="E26" s="156">
        <v>15</v>
      </c>
      <c r="F26" s="157">
        <v>0</v>
      </c>
      <c r="G26" s="157">
        <f aca="true" t="shared" si="1" ref="G26:G31">F26*E26</f>
        <v>0</v>
      </c>
      <c r="H26" s="158">
        <v>0.00045</v>
      </c>
    </row>
    <row r="27" spans="1:8" s="131" customFormat="1" ht="24" customHeight="1">
      <c r="A27" s="164">
        <v>14</v>
      </c>
      <c r="B27" s="152" t="s">
        <v>160</v>
      </c>
      <c r="C27" s="152" t="s">
        <v>221</v>
      </c>
      <c r="D27" s="152" t="s">
        <v>111</v>
      </c>
      <c r="E27" s="133">
        <v>17</v>
      </c>
      <c r="F27" s="153">
        <v>0</v>
      </c>
      <c r="G27" s="153">
        <f t="shared" si="1"/>
        <v>0</v>
      </c>
      <c r="H27" s="165">
        <v>0</v>
      </c>
    </row>
    <row r="28" spans="1:8" s="131" customFormat="1" ht="24" customHeight="1">
      <c r="A28" s="164">
        <v>15</v>
      </c>
      <c r="B28" s="152" t="s">
        <v>161</v>
      </c>
      <c r="C28" s="152" t="s">
        <v>200</v>
      </c>
      <c r="D28" s="152" t="s">
        <v>111</v>
      </c>
      <c r="E28" s="133">
        <v>260</v>
      </c>
      <c r="F28" s="153">
        <v>0</v>
      </c>
      <c r="G28" s="153">
        <f t="shared" si="1"/>
        <v>0</v>
      </c>
      <c r="H28" s="165">
        <v>0</v>
      </c>
    </row>
    <row r="29" spans="1:8" s="131" customFormat="1" ht="12.75" customHeight="1">
      <c r="A29" s="164">
        <v>16</v>
      </c>
      <c r="B29" s="152" t="s">
        <v>162</v>
      </c>
      <c r="C29" s="152" t="s">
        <v>163</v>
      </c>
      <c r="D29" s="152" t="s">
        <v>110</v>
      </c>
      <c r="E29" s="133">
        <v>425</v>
      </c>
      <c r="F29" s="153">
        <v>0</v>
      </c>
      <c r="G29" s="153">
        <f t="shared" si="1"/>
        <v>0</v>
      </c>
      <c r="H29" s="165">
        <v>1.65</v>
      </c>
    </row>
    <row r="30" spans="1:8" s="131" customFormat="1" ht="12.75" customHeight="1">
      <c r="A30" s="164">
        <v>17</v>
      </c>
      <c r="B30" s="152" t="s">
        <v>164</v>
      </c>
      <c r="C30" s="152" t="s">
        <v>165</v>
      </c>
      <c r="D30" s="152" t="s">
        <v>110</v>
      </c>
      <c r="E30" s="133">
        <v>425</v>
      </c>
      <c r="F30" s="153">
        <v>0</v>
      </c>
      <c r="G30" s="153">
        <f t="shared" si="1"/>
        <v>0</v>
      </c>
      <c r="H30" s="165">
        <v>0.18</v>
      </c>
    </row>
    <row r="31" spans="1:8" s="131" customFormat="1" ht="24" customHeight="1" thickBot="1">
      <c r="A31" s="159">
        <v>18</v>
      </c>
      <c r="B31" s="160" t="s">
        <v>166</v>
      </c>
      <c r="C31" s="160" t="s">
        <v>167</v>
      </c>
      <c r="D31" s="160" t="s">
        <v>114</v>
      </c>
      <c r="E31" s="161">
        <v>4.29</v>
      </c>
      <c r="F31" s="162">
        <v>0</v>
      </c>
      <c r="G31" s="162">
        <f t="shared" si="1"/>
        <v>0</v>
      </c>
      <c r="H31" s="163">
        <v>4.29</v>
      </c>
    </row>
    <row r="32" spans="1:8" s="131" customFormat="1" ht="21" customHeight="1" thickBot="1">
      <c r="A32" s="148"/>
      <c r="B32" s="149" t="s">
        <v>43</v>
      </c>
      <c r="C32" s="149" t="s">
        <v>150</v>
      </c>
      <c r="D32" s="149"/>
      <c r="E32" s="150"/>
      <c r="F32" s="151"/>
      <c r="G32" s="151">
        <f>G33+G34</f>
        <v>0</v>
      </c>
      <c r="H32" s="150">
        <f>H33+H34</f>
        <v>245.8</v>
      </c>
    </row>
    <row r="33" spans="1:8" s="131" customFormat="1" ht="24" customHeight="1">
      <c r="A33" s="154">
        <v>19</v>
      </c>
      <c r="B33" s="155" t="s">
        <v>155</v>
      </c>
      <c r="C33" s="155" t="s">
        <v>222</v>
      </c>
      <c r="D33" s="155" t="s">
        <v>111</v>
      </c>
      <c r="E33" s="156">
        <v>110</v>
      </c>
      <c r="F33" s="157">
        <v>0</v>
      </c>
      <c r="G33" s="157">
        <f>F33*E33</f>
        <v>0</v>
      </c>
      <c r="H33" s="158">
        <v>203.5</v>
      </c>
    </row>
    <row r="34" spans="1:8" s="131" customFormat="1" ht="24" customHeight="1" thickBot="1">
      <c r="A34" s="159">
        <v>20</v>
      </c>
      <c r="B34" s="160">
        <v>464511112</v>
      </c>
      <c r="C34" s="160" t="s">
        <v>223</v>
      </c>
      <c r="D34" s="160" t="s">
        <v>111</v>
      </c>
      <c r="E34" s="161">
        <v>23.5</v>
      </c>
      <c r="F34" s="162">
        <v>0</v>
      </c>
      <c r="G34" s="162">
        <f>F34*E34</f>
        <v>0</v>
      </c>
      <c r="H34" s="163">
        <v>42.3</v>
      </c>
    </row>
    <row r="35" spans="1:8" s="189" customFormat="1" ht="21" customHeight="1" thickBot="1">
      <c r="A35" s="190"/>
      <c r="B35" s="191" t="s">
        <v>27</v>
      </c>
      <c r="C35" s="191" t="s">
        <v>234</v>
      </c>
      <c r="D35" s="191"/>
      <c r="E35" s="192"/>
      <c r="F35" s="193"/>
      <c r="G35" s="193">
        <f>G36+G37</f>
        <v>0</v>
      </c>
      <c r="H35" s="192">
        <f>H36+H40</f>
        <v>0.0369</v>
      </c>
    </row>
    <row r="36" spans="1:8" s="189" customFormat="1" ht="24" customHeight="1">
      <c r="A36" s="184">
        <v>21</v>
      </c>
      <c r="B36" s="185" t="s">
        <v>232</v>
      </c>
      <c r="C36" s="185" t="s">
        <v>235</v>
      </c>
      <c r="D36" s="185" t="s">
        <v>115</v>
      </c>
      <c r="E36" s="186">
        <v>1</v>
      </c>
      <c r="F36" s="187">
        <v>0</v>
      </c>
      <c r="G36" s="187">
        <f>E36*F36</f>
        <v>0</v>
      </c>
      <c r="H36" s="188">
        <v>0.0369</v>
      </c>
    </row>
    <row r="37" spans="1:8" s="189" customFormat="1" ht="13.5" customHeight="1" thickBot="1">
      <c r="A37" s="194">
        <v>22</v>
      </c>
      <c r="B37" s="195" t="s">
        <v>233</v>
      </c>
      <c r="C37" s="195" t="s">
        <v>236</v>
      </c>
      <c r="D37" s="195" t="s">
        <v>115</v>
      </c>
      <c r="E37" s="196">
        <v>1</v>
      </c>
      <c r="F37" s="197">
        <v>0</v>
      </c>
      <c r="G37" s="197">
        <f>E37*F37</f>
        <v>0</v>
      </c>
      <c r="H37" s="198">
        <v>0</v>
      </c>
    </row>
    <row r="38" spans="1:8" s="131" customFormat="1" ht="21" customHeight="1" thickBot="1">
      <c r="A38" s="148"/>
      <c r="B38" s="149" t="s">
        <v>33</v>
      </c>
      <c r="C38" s="149" t="s">
        <v>116</v>
      </c>
      <c r="D38" s="149"/>
      <c r="E38" s="150"/>
      <c r="F38" s="151"/>
      <c r="G38" s="151">
        <f>G39+G40+G41+G42+G43</f>
        <v>0</v>
      </c>
      <c r="H38" s="150">
        <v>0</v>
      </c>
    </row>
    <row r="39" spans="1:8" s="131" customFormat="1" ht="12.75" customHeight="1">
      <c r="A39" s="154">
        <v>23</v>
      </c>
      <c r="B39" s="155" t="s">
        <v>168</v>
      </c>
      <c r="C39" s="155" t="s">
        <v>169</v>
      </c>
      <c r="D39" s="155" t="s">
        <v>111</v>
      </c>
      <c r="E39" s="156">
        <v>86.5</v>
      </c>
      <c r="F39" s="157">
        <v>0</v>
      </c>
      <c r="G39" s="157">
        <f>E39*F39</f>
        <v>0</v>
      </c>
      <c r="H39" s="158">
        <v>0</v>
      </c>
    </row>
    <row r="40" spans="1:8" s="131" customFormat="1" ht="24" customHeight="1">
      <c r="A40" s="164">
        <v>24</v>
      </c>
      <c r="B40" s="152" t="s">
        <v>170</v>
      </c>
      <c r="C40" s="152" t="s">
        <v>171</v>
      </c>
      <c r="D40" s="152" t="s">
        <v>114</v>
      </c>
      <c r="E40" s="133">
        <v>216.2</v>
      </c>
      <c r="F40" s="153">
        <v>0</v>
      </c>
      <c r="G40" s="153">
        <f aca="true" t="shared" si="2" ref="G40:G46">E40*F40</f>
        <v>0</v>
      </c>
      <c r="H40" s="165">
        <v>0</v>
      </c>
    </row>
    <row r="41" spans="1:8" s="131" customFormat="1" ht="24" customHeight="1">
      <c r="A41" s="164">
        <v>25</v>
      </c>
      <c r="B41" s="152" t="s">
        <v>172</v>
      </c>
      <c r="C41" s="152" t="s">
        <v>173</v>
      </c>
      <c r="D41" s="152" t="s">
        <v>114</v>
      </c>
      <c r="E41" s="133">
        <v>216.2</v>
      </c>
      <c r="F41" s="153">
        <v>0</v>
      </c>
      <c r="G41" s="153">
        <f t="shared" si="2"/>
        <v>0</v>
      </c>
      <c r="H41" s="165">
        <v>0</v>
      </c>
    </row>
    <row r="42" spans="1:8" s="131" customFormat="1" ht="12.75" customHeight="1">
      <c r="A42" s="164">
        <v>26</v>
      </c>
      <c r="B42" s="152" t="s">
        <v>174</v>
      </c>
      <c r="C42" s="152" t="s">
        <v>175</v>
      </c>
      <c r="D42" s="152" t="s">
        <v>114</v>
      </c>
      <c r="E42" s="133">
        <v>216.2</v>
      </c>
      <c r="F42" s="153">
        <v>0</v>
      </c>
      <c r="G42" s="153">
        <f t="shared" si="2"/>
        <v>0</v>
      </c>
      <c r="H42" s="165">
        <v>0</v>
      </c>
    </row>
    <row r="43" spans="1:8" s="131" customFormat="1" ht="24" customHeight="1" thickBot="1">
      <c r="A43" s="159">
        <v>27</v>
      </c>
      <c r="B43" s="160" t="s">
        <v>176</v>
      </c>
      <c r="C43" s="160" t="s">
        <v>177</v>
      </c>
      <c r="D43" s="160" t="s">
        <v>114</v>
      </c>
      <c r="E43" s="161">
        <v>216.2</v>
      </c>
      <c r="F43" s="162">
        <v>0</v>
      </c>
      <c r="G43" s="162">
        <f t="shared" si="2"/>
        <v>0</v>
      </c>
      <c r="H43" s="163">
        <v>0</v>
      </c>
    </row>
    <row r="44" spans="1:8" s="131" customFormat="1" ht="21" customHeight="1" thickBot="1">
      <c r="A44" s="148"/>
      <c r="B44" s="149" t="s">
        <v>117</v>
      </c>
      <c r="C44" s="149" t="s">
        <v>118</v>
      </c>
      <c r="D44" s="149"/>
      <c r="E44" s="150"/>
      <c r="F44" s="151"/>
      <c r="G44" s="178">
        <f>G45+G46</f>
        <v>0</v>
      </c>
      <c r="H44" s="150">
        <v>0</v>
      </c>
    </row>
    <row r="45" spans="1:8" s="131" customFormat="1" ht="12.75" customHeight="1">
      <c r="A45" s="154">
        <v>28</v>
      </c>
      <c r="B45" s="155" t="s">
        <v>119</v>
      </c>
      <c r="C45" s="155" t="s">
        <v>120</v>
      </c>
      <c r="D45" s="155" t="s">
        <v>114</v>
      </c>
      <c r="E45" s="156">
        <f>H25+H32+H12</f>
        <v>266.8390875</v>
      </c>
      <c r="F45" s="157">
        <v>0</v>
      </c>
      <c r="G45" s="157">
        <f t="shared" si="2"/>
        <v>0</v>
      </c>
      <c r="H45" s="158">
        <v>0</v>
      </c>
    </row>
    <row r="46" spans="1:8" s="131" customFormat="1" ht="24" customHeight="1" thickBot="1">
      <c r="A46" s="159">
        <v>29</v>
      </c>
      <c r="B46" s="160" t="s">
        <v>121</v>
      </c>
      <c r="C46" s="160" t="s">
        <v>122</v>
      </c>
      <c r="D46" s="160" t="s">
        <v>114</v>
      </c>
      <c r="E46" s="161">
        <f>E45</f>
        <v>266.8390875</v>
      </c>
      <c r="F46" s="162">
        <v>0</v>
      </c>
      <c r="G46" s="162">
        <f t="shared" si="2"/>
        <v>0</v>
      </c>
      <c r="H46" s="163">
        <v>0</v>
      </c>
    </row>
    <row r="47" spans="1:8" s="131" customFormat="1" ht="21" customHeight="1">
      <c r="A47" s="148"/>
      <c r="B47" s="149" t="s">
        <v>38</v>
      </c>
      <c r="C47" s="149" t="s">
        <v>178</v>
      </c>
      <c r="D47" s="149"/>
      <c r="E47" s="150"/>
      <c r="F47" s="151"/>
      <c r="G47" s="151">
        <f>G48+G58</f>
        <v>0</v>
      </c>
      <c r="H47" s="150">
        <f>H48+H58</f>
        <v>4.14355</v>
      </c>
    </row>
    <row r="48" spans="1:8" s="131" customFormat="1" ht="21" customHeight="1" thickBot="1">
      <c r="A48" s="148"/>
      <c r="B48" s="149" t="s">
        <v>179</v>
      </c>
      <c r="C48" s="149" t="s">
        <v>180</v>
      </c>
      <c r="D48" s="149"/>
      <c r="E48" s="150"/>
      <c r="F48" s="151"/>
      <c r="G48" s="151">
        <f>G49+G50+G51+G52+G53+G54+G55+G56+G57</f>
        <v>0</v>
      </c>
      <c r="H48" s="150">
        <f>H49+H50+H51+H52+H53+H54+H55+H56+H57</f>
        <v>4.14355</v>
      </c>
    </row>
    <row r="49" spans="1:8" s="131" customFormat="1" ht="12.75" customHeight="1">
      <c r="A49" s="154">
        <v>30</v>
      </c>
      <c r="B49" s="155" t="s">
        <v>181</v>
      </c>
      <c r="C49" s="155" t="s">
        <v>182</v>
      </c>
      <c r="D49" s="155" t="s">
        <v>157</v>
      </c>
      <c r="E49" s="156">
        <v>100</v>
      </c>
      <c r="F49" s="157">
        <v>0</v>
      </c>
      <c r="G49" s="157">
        <f>E49*F49</f>
        <v>0</v>
      </c>
      <c r="H49" s="158">
        <v>0.00055</v>
      </c>
    </row>
    <row r="50" spans="1:8" s="179" customFormat="1" ht="12.75" customHeight="1">
      <c r="A50" s="164">
        <v>31</v>
      </c>
      <c r="B50" s="152" t="s">
        <v>183</v>
      </c>
      <c r="C50" s="152" t="s">
        <v>213</v>
      </c>
      <c r="D50" s="152" t="s">
        <v>157</v>
      </c>
      <c r="E50" s="133">
        <v>100</v>
      </c>
      <c r="F50" s="153">
        <v>0</v>
      </c>
      <c r="G50" s="153">
        <f>+G54+G52</f>
        <v>0</v>
      </c>
      <c r="H50" s="165">
        <v>2.46</v>
      </c>
    </row>
    <row r="51" spans="1:8" s="179" customFormat="1" ht="12.75" customHeight="1">
      <c r="A51" s="164">
        <v>32</v>
      </c>
      <c r="B51" s="152" t="s">
        <v>184</v>
      </c>
      <c r="C51" s="152" t="s">
        <v>214</v>
      </c>
      <c r="D51" s="152" t="s">
        <v>143</v>
      </c>
      <c r="E51" s="133">
        <v>470</v>
      </c>
      <c r="F51" s="153">
        <v>0</v>
      </c>
      <c r="G51" s="153">
        <f aca="true" t="shared" si="3" ref="G51:G57">E51*F51</f>
        <v>0</v>
      </c>
      <c r="H51" s="165">
        <v>0.013</v>
      </c>
    </row>
    <row r="52" spans="1:8" s="179" customFormat="1" ht="26.25" customHeight="1">
      <c r="A52" s="164">
        <v>33</v>
      </c>
      <c r="B52" s="152" t="s">
        <v>185</v>
      </c>
      <c r="C52" s="152" t="s">
        <v>216</v>
      </c>
      <c r="D52" s="152" t="s">
        <v>110</v>
      </c>
      <c r="E52" s="133">
        <v>22</v>
      </c>
      <c r="F52" s="153">
        <v>0</v>
      </c>
      <c r="G52" s="153">
        <f t="shared" si="3"/>
        <v>0</v>
      </c>
      <c r="H52" s="165">
        <v>0.47</v>
      </c>
    </row>
    <row r="53" spans="1:8" s="179" customFormat="1" ht="26.25" customHeight="1">
      <c r="A53" s="164">
        <v>34</v>
      </c>
      <c r="B53" s="152" t="s">
        <v>186</v>
      </c>
      <c r="C53" s="152" t="s">
        <v>217</v>
      </c>
      <c r="D53" s="152" t="s">
        <v>143</v>
      </c>
      <c r="E53" s="133">
        <v>150</v>
      </c>
      <c r="F53" s="153">
        <v>0</v>
      </c>
      <c r="G53" s="153">
        <f t="shared" si="3"/>
        <v>0</v>
      </c>
      <c r="H53" s="165">
        <v>0.15</v>
      </c>
    </row>
    <row r="54" spans="1:8" s="179" customFormat="1" ht="26.25" customHeight="1">
      <c r="A54" s="164">
        <v>35</v>
      </c>
      <c r="B54" s="152" t="s">
        <v>187</v>
      </c>
      <c r="C54" s="152" t="s">
        <v>218</v>
      </c>
      <c r="D54" s="152" t="s">
        <v>114</v>
      </c>
      <c r="E54" s="133">
        <v>0.9</v>
      </c>
      <c r="F54" s="153">
        <v>0</v>
      </c>
      <c r="G54" s="153">
        <f t="shared" si="3"/>
        <v>0</v>
      </c>
      <c r="H54" s="165">
        <v>0.9</v>
      </c>
    </row>
    <row r="55" spans="1:8" s="179" customFormat="1" ht="26.25" customHeight="1">
      <c r="A55" s="164">
        <v>36</v>
      </c>
      <c r="B55" s="152" t="s">
        <v>187</v>
      </c>
      <c r="C55" s="152" t="s">
        <v>220</v>
      </c>
      <c r="D55" s="152" t="s">
        <v>114</v>
      </c>
      <c r="E55" s="133">
        <v>0.15</v>
      </c>
      <c r="F55" s="153">
        <v>0</v>
      </c>
      <c r="G55" s="153">
        <f t="shared" si="3"/>
        <v>0</v>
      </c>
      <c r="H55" s="165">
        <v>0.15</v>
      </c>
    </row>
    <row r="56" spans="1:8" s="131" customFormat="1" ht="24" customHeight="1">
      <c r="A56" s="164">
        <v>37</v>
      </c>
      <c r="B56" s="152" t="s">
        <v>188</v>
      </c>
      <c r="C56" s="152" t="s">
        <v>189</v>
      </c>
      <c r="D56" s="152" t="s">
        <v>114</v>
      </c>
      <c r="E56" s="133">
        <v>4.144</v>
      </c>
      <c r="F56" s="153">
        <v>0</v>
      </c>
      <c r="G56" s="153">
        <f t="shared" si="3"/>
        <v>0</v>
      </c>
      <c r="H56" s="165">
        <v>0</v>
      </c>
    </row>
    <row r="57" spans="1:8" s="131" customFormat="1" ht="24" customHeight="1" thickBot="1">
      <c r="A57" s="159">
        <v>38</v>
      </c>
      <c r="B57" s="160" t="s">
        <v>190</v>
      </c>
      <c r="C57" s="160" t="s">
        <v>191</v>
      </c>
      <c r="D57" s="160" t="s">
        <v>114</v>
      </c>
      <c r="E57" s="161">
        <v>4.144</v>
      </c>
      <c r="F57" s="162">
        <v>0</v>
      </c>
      <c r="G57" s="162">
        <f t="shared" si="3"/>
        <v>0</v>
      </c>
      <c r="H57" s="163">
        <v>0</v>
      </c>
    </row>
    <row r="58" spans="1:8" s="131" customFormat="1" ht="21" customHeight="1" thickBot="1">
      <c r="A58" s="148"/>
      <c r="B58" s="149">
        <v>783</v>
      </c>
      <c r="C58" s="149" t="s">
        <v>219</v>
      </c>
      <c r="D58" s="149"/>
      <c r="E58" s="150"/>
      <c r="F58" s="151"/>
      <c r="G58" s="151">
        <f>G59</f>
        <v>0</v>
      </c>
      <c r="H58" s="150">
        <v>0</v>
      </c>
    </row>
    <row r="59" spans="1:8" s="131" customFormat="1" ht="12.75" customHeight="1" thickBot="1">
      <c r="A59" s="173">
        <v>39</v>
      </c>
      <c r="B59" s="172" t="s">
        <v>192</v>
      </c>
      <c r="C59" s="174" t="s">
        <v>215</v>
      </c>
      <c r="D59" s="174" t="s">
        <v>110</v>
      </c>
      <c r="E59" s="175">
        <v>40</v>
      </c>
      <c r="F59" s="176">
        <v>0</v>
      </c>
      <c r="G59" s="176">
        <f>F59*E59</f>
        <v>0</v>
      </c>
      <c r="H59" s="177">
        <v>0</v>
      </c>
    </row>
    <row r="60" spans="1:8" s="1" customFormat="1" ht="21" customHeight="1">
      <c r="A60" s="122"/>
      <c r="B60" s="123"/>
      <c r="C60" s="123" t="s">
        <v>123</v>
      </c>
      <c r="D60" s="123"/>
      <c r="E60" s="124"/>
      <c r="F60" s="125"/>
      <c r="G60" s="125">
        <f>G47+G11</f>
        <v>0</v>
      </c>
      <c r="H60" s="124">
        <f>H47+H11</f>
        <v>135.80348316</v>
      </c>
    </row>
  </sheetData>
  <sheetProtection/>
  <printOptions/>
  <pageMargins left="0.1968503937007874" right="0.1968503937007874" top="0.984251968503937" bottom="0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>TBD</dc:creator>
  <cp:keywords/>
  <dc:description/>
  <cp:lastModifiedBy>Zdeňka Mrázková</cp:lastModifiedBy>
  <cp:lastPrinted>2016-09-27T19:51:55Z</cp:lastPrinted>
  <dcterms:created xsi:type="dcterms:W3CDTF">2012-07-13T09:03:43Z</dcterms:created>
  <dcterms:modified xsi:type="dcterms:W3CDTF">2016-10-03T13:08:24Z</dcterms:modified>
  <cp:category/>
  <cp:version/>
  <cp:contentType/>
  <cp:contentStatus/>
</cp:coreProperties>
</file>