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755" windowHeight="8445" activeTab="0"/>
  </bookViews>
  <sheets>
    <sheet name="stavební rozpočet" sheetId="1" r:id="rId1"/>
    <sheet name="Krycí list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<sst xmlns="http://schemas.openxmlformats.org/spreadsheetml/2006/main" count="137" uniqueCount="91">
  <si>
    <t>Stavební rozpočet</t>
  </si>
  <si>
    <t>Název stavby:</t>
  </si>
  <si>
    <t>Doba výstavby:</t>
  </si>
  <si>
    <t>Objednatel:</t>
  </si>
  <si>
    <t>Druh stavby:</t>
  </si>
  <si>
    <t>Začátek výstavby: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</si>
  <si>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</si>
  <si>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</si>
  <si>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</si>
  <si>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</si>
  <si>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</si>
  <si>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</si>
  <si>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</si>
  <si>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 xml:space="preserve"> </t>
  </si>
  <si>
    <t>Jednot.</t>
  </si>
  <si>
    <t>Náklady (Kč)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</si>
  <si>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</si>
  <si>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</si>
  <si>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</si>
  <si>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</si>
  <si>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</si>
  <si>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</si>
  <si>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</si>
  <si>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</si>
  <si>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</si>
  <si>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</si>
  <si>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</si>
  <si>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</si>
  <si>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</si>
  <si>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</si>
  <si>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</si>
  <si>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</si>
  <si>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</si>
  <si>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</si>
  <si>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</si>
  <si>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HS</t>
  </si>
  <si>
    <t>1</t>
  </si>
  <si>
    <t>m</t>
  </si>
  <si>
    <t>3</t>
  </si>
  <si>
    <t>PS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</si>
  <si>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</si>
  <si>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</si>
  <si>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</si>
  <si>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</si>
  <si>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</si>
  <si>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</si>
  <si>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</si>
  <si>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</si>
  <si>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</si>
  <si>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PR</t>
  </si>
  <si>
    <t>Celkem:</t>
  </si>
  <si>
    <t>Zemní práce</t>
  </si>
  <si>
    <t>Pokládka PE nebo vrapované chráničky</t>
  </si>
  <si>
    <t>Pokládka dělené trubky SITEL</t>
  </si>
  <si>
    <t>Rýha v trávě 35/40-100</t>
  </si>
  <si>
    <t>Vytýčení trasy v zastavěném terénu</t>
  </si>
  <si>
    <t>Materiál</t>
  </si>
  <si>
    <t>Fólie výstražná 330 mm PE oranžová</t>
  </si>
  <si>
    <t>Mini Marker 1401 3M Ball</t>
  </si>
  <si>
    <t>ks</t>
  </si>
  <si>
    <t>Trubka vrapovaná 110/94 s lankem</t>
  </si>
  <si>
    <t>Dělená trubka 160x110x1000 mm SITEL</t>
  </si>
  <si>
    <t>Geodetické práce realizace</t>
  </si>
  <si>
    <t>Zaměření nad 100 m do 1 km pevná částka</t>
  </si>
  <si>
    <t>Zaměření trasy nad 100 m do 1 km</t>
  </si>
  <si>
    <t>Vyhledání průběhu tlk. Kabelu při výstavbě</t>
  </si>
  <si>
    <t xml:space="preserve">ks </t>
  </si>
  <si>
    <t>Ochrana sítí Telefonica O2</t>
  </si>
  <si>
    <t>Družstevní ul.</t>
  </si>
  <si>
    <t>Krycí list rozpočtu</t>
  </si>
  <si>
    <t>IČ/DIČ:</t>
  </si>
  <si>
    <t>Bystřice, Družstevní ulice</t>
  </si>
  <si>
    <t>Položek:</t>
  </si>
  <si>
    <t>Datum:</t>
  </si>
  <si>
    <t>Rozpočtové náklady v Kč</t>
  </si>
  <si>
    <t>A</t>
  </si>
  <si>
    <t>Základní rozpočtové náklady</t>
  </si>
  <si>
    <t>HSV</t>
  </si>
  <si>
    <t>Dodávky</t>
  </si>
  <si>
    <t>PSV</t>
  </si>
  <si>
    <t>Základ 0%</t>
  </si>
  <si>
    <t>Základ 10%</t>
  </si>
  <si>
    <t>DPH 10%</t>
  </si>
  <si>
    <t>Celkem bez DPH</t>
  </si>
  <si>
    <t>Základ 20%</t>
  </si>
  <si>
    <t>DPH 20%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</si>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</sst>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Alignment="1">
      <alignment vertical="center"/>
    </xf>
    <xf numFmtId="49" fontId="2" fillId="0" borderId="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2" fillId="0" borderId="5" xfId="0" applyNumberFormat="1" applyFont="1" applyFill="1" applyBorder="1" applyAlignment="1" applyProtection="1">
      <alignment vertical="center"/>
      <protection/>
    </xf>
    <xf numFmtId="0" fontId="2" fillId="0" borderId="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left" vertical="center"/>
      <protection/>
    </xf>
    <xf numFmtId="49" fontId="2" fillId="0" borderId="5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49" fontId="2" fillId="2" borderId="23" xfId="0" applyNumberFormat="1" applyFont="1" applyFill="1" applyBorder="1" applyAlignment="1" applyProtection="1">
      <alignment horizontal="left" vertical="center"/>
      <protection/>
    </xf>
    <xf numFmtId="49" fontId="3" fillId="2" borderId="23" xfId="0" applyNumberFormat="1" applyFont="1" applyFill="1" applyBorder="1" applyAlignment="1" applyProtection="1">
      <alignment horizontal="left" vertical="center"/>
      <protection/>
    </xf>
    <xf numFmtId="49" fontId="3" fillId="2" borderId="23" xfId="0" applyNumberFormat="1" applyFont="1" applyFill="1" applyBorder="1" applyAlignment="1" applyProtection="1">
      <alignment horizontal="left" vertical="center"/>
      <protection/>
    </xf>
    <xf numFmtId="0" fontId="3" fillId="2" borderId="23" xfId="0" applyNumberFormat="1" applyFont="1" applyFill="1" applyBorder="1" applyAlignment="1" applyProtection="1">
      <alignment horizontal="left" vertical="center"/>
      <protection/>
    </xf>
    <xf numFmtId="4" fontId="3" fillId="2" borderId="23" xfId="0" applyNumberFormat="1" applyFont="1" applyFill="1" applyBorder="1" applyAlignment="1" applyProtection="1">
      <alignment horizontal="right" vertical="center"/>
      <protection/>
    </xf>
    <xf numFmtId="49" fontId="3" fillId="2" borderId="2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2" borderId="0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49" fontId="2" fillId="0" borderId="6" xfId="0" applyNumberFormat="1" applyFont="1" applyFill="1" applyBorder="1" applyAlignment="1" applyProtection="1">
      <alignment horizontal="left" vertical="center"/>
      <protection/>
    </xf>
    <xf numFmtId="14" fontId="2" fillId="0" borderId="6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49" fontId="6" fillId="2" borderId="27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49" fontId="8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49" fontId="8" fillId="0" borderId="31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9" fontId="8" fillId="0" borderId="28" xfId="0" applyNumberFormat="1" applyFont="1" applyFill="1" applyBorder="1" applyAlignment="1" applyProtection="1">
      <alignment horizontal="left" vertical="center"/>
      <protection/>
    </xf>
    <xf numFmtId="0" fontId="8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49" fontId="8" fillId="2" borderId="28" xfId="0" applyNumberFormat="1" applyFont="1" applyFill="1" applyBorder="1" applyAlignment="1" applyProtection="1">
      <alignment horizontal="left" vertical="center"/>
      <protection/>
    </xf>
    <xf numFmtId="0" fontId="8" fillId="2" borderId="26" xfId="0" applyNumberFormat="1" applyFont="1" applyFill="1" applyBorder="1" applyAlignment="1" applyProtection="1">
      <alignment horizontal="left" vertical="center"/>
      <protection/>
    </xf>
    <xf numFmtId="0" fontId="8" fillId="2" borderId="29" xfId="0" applyNumberFormat="1" applyFont="1" applyFill="1" applyBorder="1" applyAlignment="1" applyProtection="1">
      <alignment horizontal="right" vertical="center"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0" fontId="2" fillId="0" borderId="32" xfId="0" applyNumberFormat="1" applyFont="1" applyFill="1" applyBorder="1" applyAlignment="1" applyProtection="1">
      <alignment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workbookViewId="0" topLeftCell="A1">
      <selection activeCell="J8" sqref="J8:L9"/>
    </sheetView>
  </sheetViews>
  <sheetFormatPr defaultColWidth="9.00390625" defaultRowHeight="12.75"/>
  <cols>
    <col min="1" max="2" width="3.75390625" style="3" customWidth="1"/>
    <col min="3" max="3" width="13.25390625" style="3" customWidth="1"/>
    <col min="4" max="4" width="38.625" style="3" customWidth="1"/>
    <col min="5" max="5" width="4.25390625" style="3" customWidth="1"/>
    <col min="6" max="6" width="10.875" style="3" customWidth="1"/>
    <col min="7" max="7" width="12.00390625" style="3" customWidth="1"/>
    <col min="8" max="9" width="13.125" style="3" customWidth="1"/>
    <col min="10" max="10" width="13.25390625" style="3" customWidth="1"/>
    <col min="11" max="12" width="11.75390625" style="3" customWidth="1"/>
    <col min="13" max="13" width="11.375" style="3" customWidth="1"/>
    <col min="14" max="37" width="12.125" style="3" hidden="1" customWidth="1"/>
    <col min="38" max="16384" width="11.375" style="3" customWidth="1"/>
  </cols>
  <sheetData>
    <row r="1" spans="1:12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4" t="s">
        <v>1</v>
      </c>
      <c r="B2" s="5"/>
      <c r="C2" s="5"/>
      <c r="D2" s="6" t="s">
        <v>67</v>
      </c>
      <c r="E2" s="7" t="s">
        <v>2</v>
      </c>
      <c r="F2" s="5"/>
      <c r="G2" s="7"/>
      <c r="H2" s="5"/>
      <c r="I2" s="7" t="s">
        <v>3</v>
      </c>
      <c r="J2" s="7"/>
      <c r="K2" s="5"/>
      <c r="L2" s="8"/>
      <c r="M2" s="9"/>
    </row>
    <row r="3" spans="1:13" ht="12.75">
      <c r="A3" s="10"/>
      <c r="B3" s="11"/>
      <c r="C3" s="11"/>
      <c r="D3" s="12"/>
      <c r="E3" s="11"/>
      <c r="F3" s="11"/>
      <c r="G3" s="11"/>
      <c r="H3" s="11"/>
      <c r="I3" s="11"/>
      <c r="J3" s="11"/>
      <c r="K3" s="11"/>
      <c r="L3" s="13"/>
      <c r="M3" s="9"/>
    </row>
    <row r="4" spans="1:13" ht="12.75">
      <c r="A4" s="14" t="s">
        <v>4</v>
      </c>
      <c r="B4" s="11"/>
      <c r="C4" s="11"/>
      <c r="D4" s="15" t="s">
        <v>67</v>
      </c>
      <c r="E4" s="15" t="s">
        <v>5</v>
      </c>
      <c r="F4" s="11"/>
      <c r="G4" s="16">
        <v>40779</v>
      </c>
      <c r="H4" s="11"/>
      <c r="I4" s="15" t="s">
        <v>6</v>
      </c>
      <c r="J4" s="15"/>
      <c r="K4" s="11"/>
      <c r="L4" s="13"/>
      <c r="M4" s="9"/>
    </row>
    <row r="5" spans="1:13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3"/>
      <c r="M5" s="9"/>
    </row>
    <row r="6" spans="1:13" ht="12.75">
      <c r="A6" s="14" t="s">
        <v>7</v>
      </c>
      <c r="B6" s="11"/>
      <c r="C6" s="11"/>
      <c r="D6" s="15" t="s">
        <v>68</v>
      </c>
      <c r="E6" s="15" t="s">
        <v>8</v>
      </c>
      <c r="F6" s="11"/>
      <c r="G6" s="16">
        <v>40801</v>
      </c>
      <c r="H6" s="11"/>
      <c r="I6" s="15" t="s">
        <v>9</v>
      </c>
      <c r="J6" s="15"/>
      <c r="K6" s="11"/>
      <c r="L6" s="13"/>
      <c r="M6" s="9"/>
    </row>
    <row r="7" spans="1:13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3"/>
      <c r="M7" s="9"/>
    </row>
    <row r="8" spans="1:13" ht="12.75">
      <c r="A8" s="14" t="s">
        <v>10</v>
      </c>
      <c r="B8" s="11"/>
      <c r="C8" s="11"/>
      <c r="D8" s="15"/>
      <c r="E8" s="15" t="s">
        <v>11</v>
      </c>
      <c r="F8" s="11"/>
      <c r="G8" s="16">
        <v>40752</v>
      </c>
      <c r="H8" s="11"/>
      <c r="I8" s="15" t="s">
        <v>12</v>
      </c>
      <c r="J8" s="15"/>
      <c r="K8" s="11"/>
      <c r="L8" s="13"/>
      <c r="M8" s="9"/>
    </row>
    <row r="9" spans="1:13" ht="13.5" thickBo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  <c r="M9" s="9"/>
    </row>
    <row r="10" spans="1:13" ht="12.75">
      <c r="A10" s="20" t="s">
        <v>13</v>
      </c>
      <c r="B10" s="21" t="s">
        <v>13</v>
      </c>
      <c r="C10" s="21" t="s">
        <v>13</v>
      </c>
      <c r="D10" s="21" t="s">
        <v>13</v>
      </c>
      <c r="E10" s="21" t="s">
        <v>13</v>
      </c>
      <c r="F10" s="21" t="s">
        <v>13</v>
      </c>
      <c r="G10" s="22" t="s">
        <v>14</v>
      </c>
      <c r="H10" s="23" t="s">
        <v>15</v>
      </c>
      <c r="I10" s="24"/>
      <c r="J10" s="25"/>
      <c r="K10" s="23"/>
      <c r="L10" s="25"/>
      <c r="M10" s="26"/>
    </row>
    <row r="11" spans="1:24" ht="13.5" thickBot="1">
      <c r="A11" s="27" t="s">
        <v>16</v>
      </c>
      <c r="B11" s="28" t="s">
        <v>17</v>
      </c>
      <c r="C11" s="28" t="s">
        <v>18</v>
      </c>
      <c r="D11" s="28" t="s">
        <v>19</v>
      </c>
      <c r="E11" s="28" t="s">
        <v>20</v>
      </c>
      <c r="F11" s="29" t="s">
        <v>21</v>
      </c>
      <c r="G11" s="30" t="s">
        <v>22</v>
      </c>
      <c r="H11" s="31" t="s">
        <v>23</v>
      </c>
      <c r="I11" s="32" t="s">
        <v>24</v>
      </c>
      <c r="J11" s="33" t="s">
        <v>25</v>
      </c>
      <c r="K11" s="31"/>
      <c r="L11" s="33"/>
      <c r="M11" s="26"/>
      <c r="P11" s="34" t="s">
        <v>26</v>
      </c>
      <c r="Q11" s="34" t="s">
        <v>27</v>
      </c>
      <c r="R11" s="34" t="s">
        <v>28</v>
      </c>
      <c r="S11" s="34" t="s">
        <v>29</v>
      </c>
      <c r="T11" s="34" t="s">
        <v>30</v>
      </c>
      <c r="U11" s="34" t="s">
        <v>31</v>
      </c>
      <c r="V11" s="34" t="s">
        <v>32</v>
      </c>
      <c r="W11" s="34" t="s">
        <v>33</v>
      </c>
      <c r="X11" s="34" t="s">
        <v>34</v>
      </c>
    </row>
    <row r="12" spans="1:37" ht="12.75">
      <c r="A12" s="35"/>
      <c r="B12" s="35"/>
      <c r="C12" s="36"/>
      <c r="D12" s="37" t="s">
        <v>51</v>
      </c>
      <c r="E12" s="38"/>
      <c r="F12" s="38"/>
      <c r="G12" s="38"/>
      <c r="H12" s="39">
        <f>SUM(H13:H13)</f>
        <v>0</v>
      </c>
      <c r="I12" s="39">
        <f>SUM(I13:I13)</f>
        <v>0</v>
      </c>
      <c r="J12" s="39">
        <f>H12+I12</f>
        <v>0</v>
      </c>
      <c r="K12" s="40"/>
      <c r="L12" s="39"/>
      <c r="P12" s="41">
        <f>IF(Q12="PR",J12,SUM(O13:O13))</f>
        <v>0</v>
      </c>
      <c r="Q12" s="34" t="s">
        <v>35</v>
      </c>
      <c r="R12" s="41">
        <f>IF(Q12="HS",H12,0)</f>
        <v>0</v>
      </c>
      <c r="S12" s="41">
        <f>IF(Q12="HS",I12-P12,0)</f>
        <v>0</v>
      </c>
      <c r="T12" s="41">
        <f>IF(Q12="PS",H12,0)</f>
        <v>0</v>
      </c>
      <c r="U12" s="41">
        <f>IF(Q12="PS",I12-P12,0)</f>
        <v>0</v>
      </c>
      <c r="V12" s="41">
        <f>IF(Q12="MP",H12,0)</f>
        <v>0</v>
      </c>
      <c r="W12" s="41">
        <f>IF(Q12="MP",I12-P12,0)</f>
        <v>0</v>
      </c>
      <c r="X12" s="41">
        <f>IF(Q12="OM",H12,0)</f>
        <v>0</v>
      </c>
      <c r="Y12" s="34"/>
      <c r="AI12" s="41">
        <f>SUM(Z13:Z13)</f>
        <v>0</v>
      </c>
      <c r="AJ12" s="41">
        <f>SUM(AA13:AA13)</f>
        <v>0</v>
      </c>
      <c r="AK12" s="41">
        <f>SUM(AB13:AB13)</f>
        <v>0</v>
      </c>
    </row>
    <row r="13" spans="1:32" ht="12.75">
      <c r="A13" s="42" t="s">
        <v>36</v>
      </c>
      <c r="B13" s="42"/>
      <c r="C13" s="42"/>
      <c r="D13" s="42" t="s">
        <v>52</v>
      </c>
      <c r="E13" s="42" t="s">
        <v>37</v>
      </c>
      <c r="F13" s="43">
        <v>115</v>
      </c>
      <c r="H13" s="43">
        <f>ROUND(F13*AE13,2)</f>
        <v>0</v>
      </c>
      <c r="I13" s="43">
        <v>0</v>
      </c>
      <c r="J13" s="43">
        <f>ROUND(F13*G13,2)</f>
        <v>0</v>
      </c>
      <c r="K13" s="43"/>
      <c r="L13" s="43"/>
      <c r="N13" s="44" t="s">
        <v>38</v>
      </c>
      <c r="O13" s="43">
        <f>IF(N13="5",I13,0)</f>
        <v>0</v>
      </c>
      <c r="Z13" s="43">
        <f>IF(AD13=0,J13,0)</f>
        <v>0</v>
      </c>
      <c r="AA13" s="43">
        <f>IF(AD13=10,J13,0)</f>
        <v>0</v>
      </c>
      <c r="AB13" s="43">
        <f>IF(AD13=20,J13,0)</f>
        <v>0</v>
      </c>
      <c r="AD13" s="43">
        <v>20</v>
      </c>
      <c r="AE13" s="43">
        <f>G13*0.511427861710174</f>
        <v>0</v>
      </c>
      <c r="AF13" s="43">
        <f>G13*(1-0.511427861710174)</f>
        <v>0</v>
      </c>
    </row>
    <row r="14" spans="1:32" ht="12.75">
      <c r="A14" s="42" t="s">
        <v>40</v>
      </c>
      <c r="B14" s="42"/>
      <c r="C14" s="42"/>
      <c r="D14" s="42" t="s">
        <v>53</v>
      </c>
      <c r="E14" s="42" t="s">
        <v>37</v>
      </c>
      <c r="F14" s="43">
        <v>294</v>
      </c>
      <c r="H14" s="43">
        <f>ROUND(F14*AE14,2)</f>
        <v>0</v>
      </c>
      <c r="I14" s="43">
        <v>0</v>
      </c>
      <c r="J14" s="43">
        <f>ROUND(F14*G14,2)</f>
        <v>0</v>
      </c>
      <c r="K14" s="43"/>
      <c r="L14" s="43"/>
      <c r="N14" s="44" t="s">
        <v>36</v>
      </c>
      <c r="O14" s="43">
        <f>IF(N14="5",I14,0)</f>
        <v>0</v>
      </c>
      <c r="Z14" s="43">
        <f>IF(AD14=0,J14,0)</f>
        <v>0</v>
      </c>
      <c r="AA14" s="43">
        <f>IF(AD14=10,J14,0)</f>
        <v>0</v>
      </c>
      <c r="AB14" s="43">
        <f>IF(AD14=20,J14,0)</f>
        <v>0</v>
      </c>
      <c r="AD14" s="43">
        <v>20</v>
      </c>
      <c r="AE14" s="43">
        <f>G14*0</f>
        <v>0</v>
      </c>
      <c r="AF14" s="43">
        <f>G14*(1-0)</f>
        <v>0</v>
      </c>
    </row>
    <row r="15" spans="1:32" ht="12.75">
      <c r="A15" s="42" t="s">
        <v>38</v>
      </c>
      <c r="B15" s="42"/>
      <c r="C15" s="42"/>
      <c r="D15" s="42" t="s">
        <v>54</v>
      </c>
      <c r="E15" s="42" t="s">
        <v>37</v>
      </c>
      <c r="F15" s="43">
        <v>250</v>
      </c>
      <c r="H15" s="43">
        <f>ROUND(F15*AE15,2)</f>
        <v>0</v>
      </c>
      <c r="I15" s="43">
        <v>0</v>
      </c>
      <c r="J15" s="43">
        <f>ROUND(F15*G15,2)</f>
        <v>0</v>
      </c>
      <c r="K15" s="43"/>
      <c r="L15" s="43"/>
      <c r="N15" s="44" t="s">
        <v>36</v>
      </c>
      <c r="O15" s="43">
        <f>IF(N15="5",I15,0)</f>
        <v>0</v>
      </c>
      <c r="Z15" s="43">
        <f>IF(AD15=0,J15,0)</f>
        <v>0</v>
      </c>
      <c r="AA15" s="43">
        <f>IF(AD15=10,J15,0)</f>
        <v>0</v>
      </c>
      <c r="AB15" s="43">
        <f>IF(AD15=20,J15,0)</f>
        <v>0</v>
      </c>
      <c r="AD15" s="43">
        <v>20</v>
      </c>
      <c r="AE15" s="43">
        <f>G15*0.492593668312518</f>
        <v>0</v>
      </c>
      <c r="AF15" s="43">
        <f>G15*(1-0.492593668312518)</f>
        <v>0</v>
      </c>
    </row>
    <row r="16" spans="1:32" ht="12.75">
      <c r="A16" s="42" t="s">
        <v>41</v>
      </c>
      <c r="B16" s="42"/>
      <c r="C16" s="42"/>
      <c r="D16" s="42" t="s">
        <v>55</v>
      </c>
      <c r="E16" s="42" t="s">
        <v>37</v>
      </c>
      <c r="F16" s="43">
        <v>115</v>
      </c>
      <c r="H16" s="43">
        <f>ROUND(F16*AE16,2)</f>
        <v>0</v>
      </c>
      <c r="I16" s="43">
        <v>0</v>
      </c>
      <c r="J16" s="43">
        <f>ROUND(F16*G16,2)</f>
        <v>0</v>
      </c>
      <c r="K16" s="43"/>
      <c r="L16" s="43"/>
      <c r="N16" s="44" t="s">
        <v>36</v>
      </c>
      <c r="O16" s="43">
        <f>IF(N16="5",I16,0)</f>
        <v>0</v>
      </c>
      <c r="Z16" s="43">
        <f>IF(AD16=0,J16,0)</f>
        <v>0</v>
      </c>
      <c r="AA16" s="43">
        <f>IF(AD16=10,J16,0)</f>
        <v>0</v>
      </c>
      <c r="AB16" s="43">
        <f>IF(AD16=20,J16,0)</f>
        <v>0</v>
      </c>
      <c r="AD16" s="43">
        <v>20</v>
      </c>
      <c r="AE16" s="43">
        <f>G16*0.476888982693119</f>
        <v>0</v>
      </c>
      <c r="AF16" s="43">
        <f>G16*(1-0.476888982693119)</f>
        <v>0</v>
      </c>
    </row>
    <row r="17" spans="1:37" ht="12.75">
      <c r="A17" s="45"/>
      <c r="B17" s="45"/>
      <c r="C17" s="46"/>
      <c r="D17" s="47" t="s">
        <v>56</v>
      </c>
      <c r="E17" s="48"/>
      <c r="F17" s="48"/>
      <c r="G17" s="48"/>
      <c r="H17" s="41">
        <f>SUM(H18:H21)</f>
        <v>0</v>
      </c>
      <c r="I17" s="41">
        <f>SUM(I18:I21)</f>
        <v>0</v>
      </c>
      <c r="J17" s="41">
        <f>H17+I17</f>
        <v>0</v>
      </c>
      <c r="K17" s="34"/>
      <c r="L17" s="41"/>
      <c r="P17" s="41">
        <f>IF(Q17="PR",J17,SUM(O18:O21))</f>
        <v>0</v>
      </c>
      <c r="Q17" s="34" t="s">
        <v>39</v>
      </c>
      <c r="R17" s="41">
        <f>IF(Q17="HS",H17,0)</f>
        <v>0</v>
      </c>
      <c r="S17" s="41">
        <f>IF(Q17="HS",I17-P17,0)</f>
        <v>0</v>
      </c>
      <c r="T17" s="41">
        <f>IF(Q17="PS",H17,0)</f>
        <v>0</v>
      </c>
      <c r="U17" s="41">
        <f>IF(Q17="PS",I17-P17,0)</f>
        <v>0</v>
      </c>
      <c r="V17" s="41">
        <f>IF(Q17="MP",H17,0)</f>
        <v>0</v>
      </c>
      <c r="W17" s="41">
        <f>IF(Q17="MP",I17-P17,0)</f>
        <v>0</v>
      </c>
      <c r="X17" s="41">
        <f>IF(Q17="OM",H17,0)</f>
        <v>0</v>
      </c>
      <c r="Y17" s="34"/>
      <c r="AI17" s="41">
        <f>SUM(Z18:Z21)</f>
        <v>0</v>
      </c>
      <c r="AJ17" s="41">
        <f>SUM(AA18:AA21)</f>
        <v>0</v>
      </c>
      <c r="AK17" s="41">
        <f>SUM(AB18:AB21)</f>
        <v>0</v>
      </c>
    </row>
    <row r="18" spans="1:32" ht="12.75">
      <c r="A18" s="42" t="s">
        <v>42</v>
      </c>
      <c r="B18" s="42"/>
      <c r="C18" s="42"/>
      <c r="D18" s="42" t="s">
        <v>57</v>
      </c>
      <c r="E18" s="42" t="s">
        <v>37</v>
      </c>
      <c r="F18" s="43">
        <v>120</v>
      </c>
      <c r="H18" s="43">
        <f>ROUND(F18*AE18,2)</f>
        <v>0</v>
      </c>
      <c r="I18" s="43">
        <f>J18-H18</f>
        <v>0</v>
      </c>
      <c r="J18" s="43">
        <f>ROUND(F18*G18,2)</f>
        <v>0</v>
      </c>
      <c r="K18" s="43"/>
      <c r="L18" s="43"/>
      <c r="N18" s="44" t="s">
        <v>36</v>
      </c>
      <c r="O18" s="43">
        <f>IF(N18="5",I18,0)</f>
        <v>0</v>
      </c>
      <c r="Z18" s="43">
        <f>IF(AD18=0,J18,0)</f>
        <v>0</v>
      </c>
      <c r="AA18" s="43">
        <f>IF(AD18=10,J18,0)</f>
        <v>0</v>
      </c>
      <c r="AB18" s="43">
        <f>IF(AD18=20,J18,0)</f>
        <v>0</v>
      </c>
      <c r="AD18" s="43">
        <v>20</v>
      </c>
      <c r="AE18" s="43">
        <f>G18*0</f>
        <v>0</v>
      </c>
      <c r="AF18" s="43">
        <f>G18*(1-0)</f>
        <v>0</v>
      </c>
    </row>
    <row r="19" spans="1:32" ht="12.75">
      <c r="A19" s="42" t="s">
        <v>43</v>
      </c>
      <c r="B19" s="42"/>
      <c r="C19" s="42"/>
      <c r="D19" s="42" t="s">
        <v>58</v>
      </c>
      <c r="E19" s="42" t="s">
        <v>59</v>
      </c>
      <c r="F19" s="43">
        <v>14</v>
      </c>
      <c r="H19" s="43">
        <f>ROUND(F19*AE19,2)</f>
        <v>0</v>
      </c>
      <c r="I19" s="43">
        <f>J19-H19</f>
        <v>0</v>
      </c>
      <c r="J19" s="43">
        <f>ROUND(F19*G19,2)</f>
        <v>0</v>
      </c>
      <c r="K19" s="43"/>
      <c r="L19" s="43"/>
      <c r="N19" s="44" t="s">
        <v>36</v>
      </c>
      <c r="O19" s="43">
        <f>IF(N19="5",I19,0)</f>
        <v>0</v>
      </c>
      <c r="Z19" s="43">
        <f>IF(AD19=0,J19,0)</f>
        <v>0</v>
      </c>
      <c r="AA19" s="43">
        <f>IF(AD19=10,J19,0)</f>
        <v>0</v>
      </c>
      <c r="AB19" s="43">
        <f>IF(AD19=20,J19,0)</f>
        <v>0</v>
      </c>
      <c r="AD19" s="43">
        <v>20</v>
      </c>
      <c r="AE19" s="43">
        <f>G19*0.711206336839372</f>
        <v>0</v>
      </c>
      <c r="AF19" s="43">
        <f>G19*(1-0.711206336839372)</f>
        <v>0</v>
      </c>
    </row>
    <row r="20" spans="1:32" ht="12.75">
      <c r="A20" s="42" t="s">
        <v>44</v>
      </c>
      <c r="B20" s="42"/>
      <c r="C20" s="42"/>
      <c r="D20" s="42" t="s">
        <v>60</v>
      </c>
      <c r="E20" s="42" t="s">
        <v>37</v>
      </c>
      <c r="F20" s="43">
        <v>115</v>
      </c>
      <c r="H20" s="43">
        <f>ROUND(F20*AE20,2)</f>
        <v>0</v>
      </c>
      <c r="I20" s="43">
        <f>J20-H20</f>
        <v>0</v>
      </c>
      <c r="J20" s="43">
        <f>ROUND(F20*G20,2)</f>
        <v>0</v>
      </c>
      <c r="K20" s="43"/>
      <c r="L20" s="43"/>
      <c r="N20" s="44" t="s">
        <v>36</v>
      </c>
      <c r="O20" s="43">
        <f>IF(N20="5",I20,0)</f>
        <v>0</v>
      </c>
      <c r="Z20" s="43">
        <f>IF(AD20=0,J20,0)</f>
        <v>0</v>
      </c>
      <c r="AA20" s="43">
        <f>IF(AD20=10,J20,0)</f>
        <v>0</v>
      </c>
      <c r="AB20" s="43">
        <f>IF(AD20=20,J20,0)</f>
        <v>0</v>
      </c>
      <c r="AD20" s="43">
        <v>20</v>
      </c>
      <c r="AE20" s="43">
        <f>G20*0.74258992229432</f>
        <v>0</v>
      </c>
      <c r="AF20" s="43">
        <f>G20*(1-0.74258992229432)</f>
        <v>0</v>
      </c>
    </row>
    <row r="21" spans="1:32" ht="12.75">
      <c r="A21" s="42" t="s">
        <v>45</v>
      </c>
      <c r="B21" s="42"/>
      <c r="C21" s="42"/>
      <c r="D21" s="42" t="s">
        <v>61</v>
      </c>
      <c r="E21" s="42" t="s">
        <v>37</v>
      </c>
      <c r="F21" s="43">
        <v>294</v>
      </c>
      <c r="H21" s="43">
        <f>ROUND(F21*AE21,2)</f>
        <v>0</v>
      </c>
      <c r="I21" s="43">
        <f>J21-H21</f>
        <v>0</v>
      </c>
      <c r="J21" s="43">
        <f>ROUND(F21*G21,2)</f>
        <v>0</v>
      </c>
      <c r="K21" s="43"/>
      <c r="L21" s="43"/>
      <c r="N21" s="44" t="s">
        <v>36</v>
      </c>
      <c r="O21" s="43">
        <f>IF(N21="5",I21,0)</f>
        <v>0</v>
      </c>
      <c r="Z21" s="43">
        <f>IF(AD21=0,J21,0)</f>
        <v>0</v>
      </c>
      <c r="AA21" s="43">
        <f>IF(AD21=10,J21,0)</f>
        <v>0</v>
      </c>
      <c r="AB21" s="43">
        <f>IF(AD21=20,J21,0)</f>
        <v>0</v>
      </c>
      <c r="AD21" s="43">
        <v>20</v>
      </c>
      <c r="AE21" s="43">
        <f>G21*0.828653405976982</f>
        <v>0</v>
      </c>
      <c r="AF21" s="43">
        <f>G21*(1-0.828653405976982)</f>
        <v>0</v>
      </c>
    </row>
    <row r="22" spans="1:37" ht="12.75">
      <c r="A22" s="45"/>
      <c r="B22" s="45"/>
      <c r="C22" s="46"/>
      <c r="D22" s="47" t="s">
        <v>62</v>
      </c>
      <c r="E22" s="48"/>
      <c r="F22" s="48"/>
      <c r="G22" s="48"/>
      <c r="H22" s="41">
        <f>SUM(H24:H24)</f>
        <v>0</v>
      </c>
      <c r="I22" s="41">
        <f>SUM(I24:I24)</f>
        <v>0</v>
      </c>
      <c r="J22" s="41">
        <f>H22+I22</f>
        <v>0</v>
      </c>
      <c r="K22" s="34"/>
      <c r="L22" s="41"/>
      <c r="P22" s="41">
        <f>IF(Q22="PR",J22,SUM(O24:O24))</f>
        <v>0</v>
      </c>
      <c r="Q22" s="34" t="s">
        <v>49</v>
      </c>
      <c r="R22" s="41">
        <f>IF(Q22="HS",H22,0)</f>
        <v>0</v>
      </c>
      <c r="S22" s="41">
        <f>IF(Q22="HS",I22-P22,0)</f>
        <v>0</v>
      </c>
      <c r="T22" s="41">
        <f>IF(Q22="PS",H22,0)</f>
        <v>0</v>
      </c>
      <c r="U22" s="41">
        <f>IF(Q22="PS",I22-P22,0)</f>
        <v>0</v>
      </c>
      <c r="V22" s="41">
        <f>IF(Q22="MP",H22,0)</f>
        <v>0</v>
      </c>
      <c r="W22" s="41">
        <f>IF(Q22="MP",I22-P22,0)</f>
        <v>0</v>
      </c>
      <c r="X22" s="41">
        <f>IF(Q22="OM",H22,0)</f>
        <v>0</v>
      </c>
      <c r="Y22" s="34"/>
      <c r="AI22" s="41">
        <f>SUM(Z24:Z24)</f>
        <v>0</v>
      </c>
      <c r="AJ22" s="41">
        <f>SUM(AA24:AA24)</f>
        <v>0</v>
      </c>
      <c r="AK22" s="41">
        <f>SUM(AB24:AB24)</f>
        <v>0</v>
      </c>
    </row>
    <row r="23" spans="1:37" s="59" customFormat="1" ht="12.75">
      <c r="A23" s="54" t="s">
        <v>46</v>
      </c>
      <c r="B23" s="54"/>
      <c r="C23" s="54"/>
      <c r="D23" s="54" t="s">
        <v>63</v>
      </c>
      <c r="E23" s="55" t="s">
        <v>59</v>
      </c>
      <c r="F23" s="62">
        <v>1</v>
      </c>
      <c r="G23" s="56"/>
      <c r="H23" s="57">
        <v>0</v>
      </c>
      <c r="I23" s="57">
        <v>0</v>
      </c>
      <c r="J23" s="57">
        <v>0</v>
      </c>
      <c r="K23" s="58"/>
      <c r="L23" s="57"/>
      <c r="P23" s="60"/>
      <c r="Q23" s="61"/>
      <c r="R23" s="60"/>
      <c r="S23" s="60"/>
      <c r="T23" s="60"/>
      <c r="U23" s="60"/>
      <c r="V23" s="60"/>
      <c r="W23" s="60"/>
      <c r="X23" s="60"/>
      <c r="Y23" s="61"/>
      <c r="AI23" s="60"/>
      <c r="AJ23" s="60"/>
      <c r="AK23" s="60"/>
    </row>
    <row r="24" spans="1:32" ht="12.75">
      <c r="A24" s="42" t="s">
        <v>47</v>
      </c>
      <c r="B24" s="42"/>
      <c r="C24" s="42"/>
      <c r="D24" s="42" t="s">
        <v>64</v>
      </c>
      <c r="E24" s="42" t="s">
        <v>37</v>
      </c>
      <c r="F24" s="43">
        <v>15</v>
      </c>
      <c r="H24" s="43">
        <f>ROUND(F24*AE24,2)</f>
        <v>0</v>
      </c>
      <c r="I24" s="43">
        <f>J24-H24</f>
        <v>0</v>
      </c>
      <c r="J24" s="43">
        <f>ROUND(F24*G24,2)</f>
        <v>0</v>
      </c>
      <c r="K24" s="43"/>
      <c r="L24" s="43"/>
      <c r="N24" s="44" t="s">
        <v>42</v>
      </c>
      <c r="O24" s="43">
        <f>IF(N24="5",I24,0)</f>
        <v>0</v>
      </c>
      <c r="Z24" s="43">
        <f>IF(AD24=0,J24,0)</f>
        <v>0</v>
      </c>
      <c r="AA24" s="43">
        <f>IF(AD24=10,J24,0)</f>
        <v>0</v>
      </c>
      <c r="AB24" s="43">
        <f>IF(AD24=20,J24,0)</f>
        <v>0</v>
      </c>
      <c r="AD24" s="43">
        <v>20</v>
      </c>
      <c r="AE24" s="43">
        <f>G24*0</f>
        <v>0</v>
      </c>
      <c r="AF24" s="43">
        <f>G24*(1-0)</f>
        <v>0</v>
      </c>
    </row>
    <row r="25" spans="1:37" ht="12.75">
      <c r="A25" s="45"/>
      <c r="B25" s="45"/>
      <c r="C25" s="46"/>
      <c r="D25" s="47" t="s">
        <v>24</v>
      </c>
      <c r="E25" s="48"/>
      <c r="F25" s="48"/>
      <c r="G25" s="48"/>
      <c r="H25" s="41">
        <f>SUM(H26:H26)</f>
        <v>0</v>
      </c>
      <c r="I25" s="41">
        <f>SUM(I26:I26)</f>
        <v>0</v>
      </c>
      <c r="J25" s="41">
        <f>H25+I25</f>
        <v>0</v>
      </c>
      <c r="K25" s="34"/>
      <c r="L25" s="41"/>
      <c r="P25" s="41">
        <f>IF(Q25="PR",J25,SUM(O26:O26))</f>
        <v>0</v>
      </c>
      <c r="Q25" s="34" t="s">
        <v>49</v>
      </c>
      <c r="R25" s="41">
        <f>IF(Q25="HS",H25,0)</f>
        <v>0</v>
      </c>
      <c r="S25" s="41">
        <f>IF(Q25="HS",I25-P25,0)</f>
        <v>0</v>
      </c>
      <c r="T25" s="41">
        <f>IF(Q25="PS",H25,0)</f>
        <v>0</v>
      </c>
      <c r="U25" s="41">
        <f>IF(Q25="PS",I25-P25,0)</f>
        <v>0</v>
      </c>
      <c r="V25" s="41">
        <f>IF(Q25="MP",H25,0)</f>
        <v>0</v>
      </c>
      <c r="W25" s="41">
        <f>IF(Q25="MP",I25-P25,0)</f>
        <v>0</v>
      </c>
      <c r="X25" s="41">
        <f>IF(Q25="OM",H25,0)</f>
        <v>0</v>
      </c>
      <c r="Y25" s="34"/>
      <c r="AI25" s="41">
        <f>SUM(Z26:Z26)</f>
        <v>0</v>
      </c>
      <c r="AJ25" s="41">
        <f>SUM(AA26:AA26)</f>
        <v>0</v>
      </c>
      <c r="AK25" s="41">
        <f>SUM(AB26:AB26)</f>
        <v>0</v>
      </c>
    </row>
    <row r="26" spans="1:32" ht="12.75">
      <c r="A26" s="42" t="s">
        <v>48</v>
      </c>
      <c r="B26" s="42"/>
      <c r="C26" s="42"/>
      <c r="D26" s="42" t="s">
        <v>65</v>
      </c>
      <c r="E26" s="42" t="s">
        <v>66</v>
      </c>
      <c r="F26" s="43">
        <v>5</v>
      </c>
      <c r="H26" s="43">
        <f>ROUND(F26*AE26,2)</f>
        <v>0</v>
      </c>
      <c r="I26" s="43">
        <f>J26-H26</f>
        <v>0</v>
      </c>
      <c r="J26" s="43">
        <f>ROUND(F26*G26,2)</f>
        <v>0</v>
      </c>
      <c r="K26" s="43"/>
      <c r="L26" s="43"/>
      <c r="N26" s="44" t="s">
        <v>42</v>
      </c>
      <c r="O26" s="43">
        <f>IF(N26="5",I26,0)</f>
        <v>0</v>
      </c>
      <c r="Z26" s="43">
        <f>IF(AD26=0,J26,0)</f>
        <v>0</v>
      </c>
      <c r="AA26" s="43">
        <f>IF(AD26=10,J26,0)</f>
        <v>0</v>
      </c>
      <c r="AB26" s="43">
        <f>IF(AD26=20,J26,0)</f>
        <v>0</v>
      </c>
      <c r="AD26" s="43">
        <v>20</v>
      </c>
      <c r="AE26" s="43">
        <f>G26*0</f>
        <v>0</v>
      </c>
      <c r="AF26" s="43">
        <f>G26*(1-0)</f>
        <v>0</v>
      </c>
    </row>
    <row r="27" spans="1:28" ht="12.75">
      <c r="A27" s="50"/>
      <c r="B27" s="50"/>
      <c r="C27" s="50"/>
      <c r="D27" s="50"/>
      <c r="E27" s="50"/>
      <c r="F27" s="50"/>
      <c r="G27" s="50"/>
      <c r="H27" s="6" t="s">
        <v>50</v>
      </c>
      <c r="I27" s="51"/>
      <c r="J27" s="52">
        <f>J12++J17+J22+J25</f>
        <v>0</v>
      </c>
      <c r="K27" s="50"/>
      <c r="L27" s="50"/>
      <c r="Z27" s="53">
        <f>SUM(Z13:Z26)</f>
        <v>0</v>
      </c>
      <c r="AA27" s="53">
        <f>SUM(AA13:AA26)</f>
        <v>0</v>
      </c>
      <c r="AB27" s="53">
        <f>SUM(AB13:AB26)</f>
        <v>0</v>
      </c>
    </row>
  </sheetData>
  <mergeCells count="32">
    <mergeCell ref="H27:I27"/>
    <mergeCell ref="D22:G22"/>
    <mergeCell ref="D25:G25"/>
    <mergeCell ref="D12:G12"/>
    <mergeCell ref="D17:G17"/>
    <mergeCell ref="I8:I9"/>
    <mergeCell ref="J8:L9"/>
    <mergeCell ref="H10:J10"/>
    <mergeCell ref="K10:L10"/>
    <mergeCell ref="A8:C9"/>
    <mergeCell ref="D8:D9"/>
    <mergeCell ref="E8:F9"/>
    <mergeCell ref="G8:H9"/>
    <mergeCell ref="I4:I5"/>
    <mergeCell ref="J4:L5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A1:L1"/>
    <mergeCell ref="A2:C3"/>
    <mergeCell ref="D2:D3"/>
    <mergeCell ref="E2:F3"/>
    <mergeCell ref="G2:H3"/>
    <mergeCell ref="I2:I3"/>
    <mergeCell ref="J2:L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F18" sqref="F18"/>
    </sheetView>
  </sheetViews>
  <sheetFormatPr defaultColWidth="9.00390625" defaultRowHeight="12.75"/>
  <cols>
    <col min="1" max="1" width="9.125" style="3" customWidth="1"/>
    <col min="2" max="2" width="11.875" style="3" customWidth="1"/>
    <col min="3" max="3" width="21.75390625" style="3" customWidth="1"/>
    <col min="4" max="4" width="8.875" style="3" customWidth="1"/>
    <col min="5" max="5" width="14.00390625" style="3" customWidth="1"/>
    <col min="6" max="6" width="22.625" style="3" customWidth="1"/>
    <col min="7" max="7" width="9.125" style="3" customWidth="1"/>
    <col min="8" max="8" width="11.875" style="3" customWidth="1"/>
    <col min="9" max="9" width="22.375" style="3" customWidth="1"/>
    <col min="10" max="16384" width="11.375" style="3" customWidth="1"/>
  </cols>
  <sheetData>
    <row r="1" spans="1:9" ht="28.5" customHeight="1">
      <c r="A1" s="63" t="s">
        <v>69</v>
      </c>
      <c r="B1" s="64"/>
      <c r="C1" s="64"/>
      <c r="D1" s="64"/>
      <c r="E1" s="64"/>
      <c r="F1" s="64"/>
      <c r="G1" s="64"/>
      <c r="H1" s="64"/>
      <c r="I1" s="64"/>
    </row>
    <row r="2" spans="1:10" ht="12.75">
      <c r="A2" s="4" t="s">
        <v>1</v>
      </c>
      <c r="B2" s="5"/>
      <c r="C2" s="6" t="s">
        <v>67</v>
      </c>
      <c r="D2" s="51"/>
      <c r="E2" s="7" t="s">
        <v>3</v>
      </c>
      <c r="F2" s="7"/>
      <c r="G2" s="5"/>
      <c r="H2" s="7" t="s">
        <v>70</v>
      </c>
      <c r="I2" s="65"/>
      <c r="J2" s="9"/>
    </row>
    <row r="3" spans="1:10" ht="12.75">
      <c r="A3" s="10"/>
      <c r="B3" s="11"/>
      <c r="C3" s="12"/>
      <c r="D3" s="12"/>
      <c r="E3" s="11"/>
      <c r="F3" s="11"/>
      <c r="G3" s="11"/>
      <c r="H3" s="11"/>
      <c r="I3" s="13"/>
      <c r="J3" s="9"/>
    </row>
    <row r="4" spans="1:10" ht="12.75">
      <c r="A4" s="14" t="s">
        <v>4</v>
      </c>
      <c r="B4" s="11"/>
      <c r="C4" s="15" t="s">
        <v>67</v>
      </c>
      <c r="D4" s="11"/>
      <c r="E4" s="15" t="s">
        <v>6</v>
      </c>
      <c r="F4" s="15"/>
      <c r="G4" s="11"/>
      <c r="H4" s="15" t="s">
        <v>70</v>
      </c>
      <c r="I4" s="66"/>
      <c r="J4" s="9"/>
    </row>
    <row r="5" spans="1:10" ht="12.75">
      <c r="A5" s="10"/>
      <c r="B5" s="11"/>
      <c r="C5" s="11"/>
      <c r="D5" s="11"/>
      <c r="E5" s="11"/>
      <c r="F5" s="11"/>
      <c r="G5" s="11"/>
      <c r="H5" s="11"/>
      <c r="I5" s="13"/>
      <c r="J5" s="9"/>
    </row>
    <row r="6" spans="1:10" ht="12.75">
      <c r="A6" s="14" t="s">
        <v>7</v>
      </c>
      <c r="B6" s="11"/>
      <c r="C6" s="15" t="s">
        <v>71</v>
      </c>
      <c r="D6" s="11"/>
      <c r="E6" s="15" t="s">
        <v>9</v>
      </c>
      <c r="F6" s="15"/>
      <c r="G6" s="11"/>
      <c r="H6" s="15" t="s">
        <v>70</v>
      </c>
      <c r="I6" s="66"/>
      <c r="J6" s="9"/>
    </row>
    <row r="7" spans="1:10" ht="12.75">
      <c r="A7" s="10"/>
      <c r="B7" s="11"/>
      <c r="C7" s="11"/>
      <c r="D7" s="11"/>
      <c r="E7" s="11"/>
      <c r="F7" s="11"/>
      <c r="G7" s="11"/>
      <c r="H7" s="11"/>
      <c r="I7" s="13"/>
      <c r="J7" s="9"/>
    </row>
    <row r="8" spans="1:10" ht="12.75">
      <c r="A8" s="14" t="s">
        <v>5</v>
      </c>
      <c r="B8" s="11"/>
      <c r="C8" s="16">
        <v>40779</v>
      </c>
      <c r="D8" s="11"/>
      <c r="E8" s="15" t="s">
        <v>8</v>
      </c>
      <c r="F8" s="16">
        <v>40801</v>
      </c>
      <c r="G8" s="11"/>
      <c r="H8" s="15" t="s">
        <v>72</v>
      </c>
      <c r="I8" s="66"/>
      <c r="J8" s="9"/>
    </row>
    <row r="9" spans="1:10" ht="12.75">
      <c r="A9" s="10"/>
      <c r="B9" s="11"/>
      <c r="C9" s="11"/>
      <c r="D9" s="11"/>
      <c r="E9" s="11"/>
      <c r="F9" s="11"/>
      <c r="G9" s="11"/>
      <c r="H9" s="11"/>
      <c r="I9" s="13"/>
      <c r="J9" s="9"/>
    </row>
    <row r="10" spans="1:10" ht="12.75">
      <c r="A10" s="14" t="s">
        <v>10</v>
      </c>
      <c r="B10" s="11"/>
      <c r="C10" s="15"/>
      <c r="D10" s="11"/>
      <c r="E10" s="15" t="s">
        <v>12</v>
      </c>
      <c r="F10" s="15"/>
      <c r="G10" s="11"/>
      <c r="H10" s="15" t="s">
        <v>73</v>
      </c>
      <c r="I10" s="67">
        <v>40752</v>
      </c>
      <c r="J10" s="9"/>
    </row>
    <row r="11" spans="1:10" ht="12.75">
      <c r="A11" s="68"/>
      <c r="B11" s="69"/>
      <c r="C11" s="69"/>
      <c r="D11" s="69"/>
      <c r="E11" s="69"/>
      <c r="F11" s="69"/>
      <c r="G11" s="69"/>
      <c r="H11" s="69"/>
      <c r="I11" s="70"/>
      <c r="J11" s="9"/>
    </row>
    <row r="12" spans="1:9" ht="23.25" customHeight="1">
      <c r="A12" s="71" t="s">
        <v>74</v>
      </c>
      <c r="B12" s="72"/>
      <c r="C12" s="72"/>
      <c r="D12" s="72"/>
      <c r="E12" s="72"/>
      <c r="F12" s="72"/>
      <c r="G12" s="72"/>
      <c r="H12" s="72"/>
      <c r="I12" s="72"/>
    </row>
    <row r="13" spans="1:10" ht="26.25" customHeight="1">
      <c r="A13" s="73" t="s">
        <v>75</v>
      </c>
      <c r="B13" s="74" t="s">
        <v>76</v>
      </c>
      <c r="C13" s="75"/>
      <c r="D13" s="73"/>
      <c r="E13" s="74"/>
      <c r="F13" s="75"/>
      <c r="G13" s="73"/>
      <c r="H13" s="74"/>
      <c r="I13" s="75"/>
      <c r="J13" s="9"/>
    </row>
    <row r="14" spans="1:10" ht="15" customHeight="1">
      <c r="A14" s="76" t="s">
        <v>77</v>
      </c>
      <c r="B14" s="77" t="s">
        <v>78</v>
      </c>
      <c r="C14" s="78"/>
      <c r="D14" s="79"/>
      <c r="E14" s="80"/>
      <c r="F14" s="78"/>
      <c r="G14" s="79"/>
      <c r="H14" s="80"/>
      <c r="I14" s="78"/>
      <c r="J14" s="9"/>
    </row>
    <row r="15" spans="1:10" ht="15" customHeight="1">
      <c r="A15" s="81"/>
      <c r="B15" s="77" t="s">
        <v>24</v>
      </c>
      <c r="C15" s="78"/>
      <c r="D15" s="79"/>
      <c r="E15" s="80"/>
      <c r="F15" s="78"/>
      <c r="G15" s="79"/>
      <c r="H15" s="80"/>
      <c r="I15" s="78"/>
      <c r="J15" s="9"/>
    </row>
    <row r="16" spans="1:10" ht="15" customHeight="1">
      <c r="A16" s="76" t="s">
        <v>79</v>
      </c>
      <c r="B16" s="77" t="s">
        <v>78</v>
      </c>
      <c r="C16" s="78"/>
      <c r="D16" s="79"/>
      <c r="E16" s="80"/>
      <c r="F16" s="78"/>
      <c r="G16" s="79"/>
      <c r="H16" s="80"/>
      <c r="I16" s="78"/>
      <c r="J16" s="9"/>
    </row>
    <row r="17" spans="1:10" ht="15" customHeight="1">
      <c r="A17" s="81"/>
      <c r="B17" s="77" t="s">
        <v>24</v>
      </c>
      <c r="C17" s="78"/>
      <c r="D17" s="79"/>
      <c r="E17" s="80"/>
      <c r="F17" s="82"/>
      <c r="G17" s="79"/>
      <c r="H17" s="80"/>
      <c r="I17" s="78"/>
      <c r="J17" s="9"/>
    </row>
    <row r="18" spans="1:10" ht="15" customHeight="1">
      <c r="A18" s="76"/>
      <c r="B18" s="77"/>
      <c r="C18" s="78"/>
      <c r="D18" s="79"/>
      <c r="E18" s="80"/>
      <c r="F18" s="82"/>
      <c r="G18" s="79"/>
      <c r="H18" s="80"/>
      <c r="I18" s="78"/>
      <c r="J18" s="9"/>
    </row>
    <row r="19" spans="1:10" ht="15" customHeight="1">
      <c r="A19" s="81"/>
      <c r="B19" s="77"/>
      <c r="C19" s="78"/>
      <c r="D19" s="79"/>
      <c r="E19" s="80"/>
      <c r="F19" s="82"/>
      <c r="G19" s="79"/>
      <c r="H19" s="80"/>
      <c r="I19" s="78"/>
      <c r="J19" s="9"/>
    </row>
    <row r="20" spans="1:10" ht="15" customHeight="1">
      <c r="A20" s="83"/>
      <c r="B20" s="84"/>
      <c r="C20" s="78"/>
      <c r="D20" s="79"/>
      <c r="E20" s="80"/>
      <c r="F20" s="82"/>
      <c r="G20" s="79"/>
      <c r="H20" s="80"/>
      <c r="I20" s="82"/>
      <c r="J20" s="9"/>
    </row>
    <row r="21" spans="1:10" ht="15" customHeight="1">
      <c r="A21" s="83"/>
      <c r="B21" s="84"/>
      <c r="C21" s="78"/>
      <c r="D21" s="79"/>
      <c r="E21" s="80"/>
      <c r="F21" s="82"/>
      <c r="G21" s="79"/>
      <c r="H21" s="80"/>
      <c r="I21" s="82"/>
      <c r="J21" s="9"/>
    </row>
    <row r="22" spans="1:10" ht="16.5" customHeight="1">
      <c r="A22" s="83" t="s">
        <v>25</v>
      </c>
      <c r="B22" s="84"/>
      <c r="C22" s="78"/>
      <c r="D22" s="83"/>
      <c r="E22" s="84"/>
      <c r="F22" s="78"/>
      <c r="G22" s="83"/>
      <c r="H22" s="84"/>
      <c r="I22" s="78"/>
      <c r="J22" s="9"/>
    </row>
    <row r="23" spans="1:9" ht="12.75">
      <c r="A23" s="85"/>
      <c r="B23" s="85"/>
      <c r="C23" s="85"/>
      <c r="D23" s="50"/>
      <c r="E23" s="50"/>
      <c r="F23" s="50"/>
      <c r="G23" s="50"/>
      <c r="H23" s="50"/>
      <c r="I23" s="50"/>
    </row>
    <row r="24" spans="1:9" ht="15" customHeight="1">
      <c r="A24" s="86" t="s">
        <v>80</v>
      </c>
      <c r="B24" s="87"/>
      <c r="C24" s="88"/>
      <c r="D24" s="89"/>
      <c r="E24" s="49"/>
      <c r="F24" s="49"/>
      <c r="G24" s="49"/>
      <c r="H24" s="49"/>
      <c r="I24" s="49"/>
    </row>
    <row r="25" spans="1:10" ht="15" customHeight="1">
      <c r="A25" s="86" t="s">
        <v>81</v>
      </c>
      <c r="B25" s="87"/>
      <c r="C25" s="88"/>
      <c r="D25" s="86" t="s">
        <v>82</v>
      </c>
      <c r="E25" s="87"/>
      <c r="F25" s="88"/>
      <c r="G25" s="86" t="s">
        <v>83</v>
      </c>
      <c r="H25" s="87"/>
      <c r="I25" s="88"/>
      <c r="J25" s="9"/>
    </row>
    <row r="26" spans="1:10" ht="15" customHeight="1">
      <c r="A26" s="86" t="s">
        <v>84</v>
      </c>
      <c r="B26" s="87"/>
      <c r="C26" s="88"/>
      <c r="D26" s="86" t="s">
        <v>85</v>
      </c>
      <c r="E26" s="87"/>
      <c r="F26" s="88"/>
      <c r="G26" s="86" t="s">
        <v>86</v>
      </c>
      <c r="H26" s="87"/>
      <c r="I26" s="88"/>
      <c r="J26" s="9"/>
    </row>
    <row r="27" spans="1:9" ht="13.5" thickBot="1">
      <c r="A27" s="90"/>
      <c r="B27" s="90"/>
      <c r="C27" s="90"/>
      <c r="D27" s="90"/>
      <c r="E27" s="90"/>
      <c r="F27" s="90"/>
      <c r="G27" s="90"/>
      <c r="H27" s="90"/>
      <c r="I27" s="90"/>
    </row>
    <row r="28" spans="1:10" ht="14.25" customHeight="1">
      <c r="A28" s="91" t="s">
        <v>87</v>
      </c>
      <c r="B28" s="92"/>
      <c r="C28" s="93"/>
      <c r="D28" s="91" t="s">
        <v>88</v>
      </c>
      <c r="E28" s="92"/>
      <c r="F28" s="93"/>
      <c r="G28" s="91" t="s">
        <v>89</v>
      </c>
      <c r="H28" s="92"/>
      <c r="I28" s="93"/>
      <c r="J28" s="26"/>
    </row>
    <row r="29" spans="1:10" ht="14.25" customHeight="1">
      <c r="A29" s="94"/>
      <c r="B29" s="95"/>
      <c r="C29" s="96"/>
      <c r="D29" s="94"/>
      <c r="E29" s="95"/>
      <c r="F29" s="96"/>
      <c r="G29" s="94"/>
      <c r="H29" s="95"/>
      <c r="I29" s="96"/>
      <c r="J29" s="26"/>
    </row>
    <row r="30" spans="1:10" ht="14.25" customHeight="1">
      <c r="A30" s="94"/>
      <c r="B30" s="95"/>
      <c r="C30" s="96"/>
      <c r="D30" s="94"/>
      <c r="E30" s="95"/>
      <c r="F30" s="96"/>
      <c r="G30" s="94"/>
      <c r="H30" s="95"/>
      <c r="I30" s="96"/>
      <c r="J30" s="26"/>
    </row>
    <row r="31" spans="1:10" ht="14.25" customHeight="1">
      <c r="A31" s="94"/>
      <c r="B31" s="95"/>
      <c r="C31" s="96"/>
      <c r="D31" s="94"/>
      <c r="E31" s="95"/>
      <c r="F31" s="96"/>
      <c r="G31" s="94"/>
      <c r="H31" s="95"/>
      <c r="I31" s="96"/>
      <c r="J31" s="26"/>
    </row>
    <row r="32" spans="1:10" ht="14.25" customHeight="1" thickBot="1">
      <c r="A32" s="97" t="s">
        <v>90</v>
      </c>
      <c r="B32" s="98"/>
      <c r="C32" s="99"/>
      <c r="D32" s="97" t="s">
        <v>90</v>
      </c>
      <c r="E32" s="98"/>
      <c r="F32" s="99"/>
      <c r="G32" s="97" t="s">
        <v>90</v>
      </c>
      <c r="H32" s="98"/>
      <c r="I32" s="99"/>
      <c r="J32" s="26"/>
    </row>
    <row r="33" spans="1:9" ht="12.75">
      <c r="A33" s="100"/>
      <c r="B33" s="100"/>
      <c r="C33" s="100"/>
      <c r="D33" s="100"/>
      <c r="E33" s="100"/>
      <c r="F33" s="100"/>
      <c r="G33" s="100"/>
      <c r="H33" s="100"/>
      <c r="I33" s="100"/>
    </row>
  </sheetData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5:B25"/>
    <mergeCell ref="D25:E25"/>
    <mergeCell ref="G25:H25"/>
    <mergeCell ref="A26:B26"/>
    <mergeCell ref="D26:E26"/>
    <mergeCell ref="G26:H26"/>
    <mergeCell ref="A22:B22"/>
    <mergeCell ref="D22:E22"/>
    <mergeCell ref="G22:H22"/>
    <mergeCell ref="A24:B24"/>
    <mergeCell ref="A20:B20"/>
    <mergeCell ref="D20:E20"/>
    <mergeCell ref="G20:H20"/>
    <mergeCell ref="A21:B21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A12:I12"/>
    <mergeCell ref="B13:C13"/>
    <mergeCell ref="E13:F13"/>
    <mergeCell ref="H13:I13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A1:I1"/>
    <mergeCell ref="A2:B3"/>
    <mergeCell ref="C2:D3"/>
    <mergeCell ref="E2:E3"/>
    <mergeCell ref="F2:G3"/>
    <mergeCell ref="H2:H3"/>
    <mergeCell ref="I2:I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ELSLA spol.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Olina</dc:creator>
  <cp:keywords/>
  <dc:description/>
  <cp:lastModifiedBy>Olina</cp:lastModifiedBy>
  <dcterms:created xsi:type="dcterms:W3CDTF">2011-07-28T08:43:38Z</dcterms:created>
  <dcterms:modified xsi:type="dcterms:W3CDTF">2011-07-28T09:22:01Z</dcterms:modified>
  <cp:category/>
  <cp:version/>
  <cp:contentType/>
  <cp:contentStatus/>
</cp:coreProperties>
</file>