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9545" windowHeight="11640" activeTab="0"/>
  </bookViews>
  <sheets>
    <sheet name="Rekapitulace" sheetId="1" r:id="rId1"/>
    <sheet name="Výkaz výměr" sheetId="2" r:id="rId2"/>
  </sheets>
  <definedNames>
    <definedName name="_xlnm.Print_Area" localSheetId="0">'Rekapitulace'!$A$1:$G$35</definedName>
    <definedName name="_xlnm.Print_Area" localSheetId="1">'Výkaz výměr'!$A$1:$I$74</definedName>
  </definedNames>
  <calcPr fullCalcOnLoad="1" fullPrecision="0"/>
</workbook>
</file>

<file path=xl/sharedStrings.xml><?xml version="1.0" encoding="utf-8"?>
<sst xmlns="http://schemas.openxmlformats.org/spreadsheetml/2006/main" count="207" uniqueCount="134">
  <si>
    <t>CELKEM KALOVÉ HOSPODÁŘSTVÍ</t>
  </si>
  <si>
    <t>DPH</t>
  </si>
  <si>
    <t>Ostatní náklady</t>
  </si>
  <si>
    <t>KRYCÍ LIST ROZPOČTU</t>
  </si>
  <si>
    <t>Objekt :</t>
  </si>
  <si>
    <t>Název objektu :</t>
  </si>
  <si>
    <t>JKSO :</t>
  </si>
  <si>
    <t>Stavba :</t>
  </si>
  <si>
    <t>Název stavby :</t>
  </si>
  <si>
    <t>SKP :</t>
  </si>
  <si>
    <t>Počet měrných jednotek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</si>
  <si>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</si>
  <si>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</si>
  <si>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</si>
  <si>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</si>
  <si>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</si>
  <si>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</si>
  <si>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</si>
  <si>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</si>
  <si>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</si>
  <si>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GZS</t>
  </si>
  <si>
    <t>Z</t>
  </si>
  <si>
    <t>Montáž celkem</t>
  </si>
  <si>
    <t>R</t>
  </si>
  <si>
    <t>HSV celkem</t>
  </si>
  <si>
    <t>N</t>
  </si>
  <si>
    <t>PSV celkem</t>
  </si>
  <si>
    <t>ZRN celkem</t>
  </si>
  <si>
    <t xml:space="preserve">  O N  celkem</t>
  </si>
  <si>
    <t>HZS</t>
  </si>
  <si>
    <t>RN II.a III.hlavy</t>
  </si>
  <si>
    <t>Rezerva RN</t>
  </si>
  <si>
    <t>ZRN+VRN+HZS</t>
  </si>
  <si>
    <t>IČD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</si>
  <si>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</si>
  <si>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</si>
  <si>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</si>
  <si>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</si>
  <si>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</si>
  <si>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</si>
  <si>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</si>
  <si>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</si>
  <si>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</si>
  <si>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</si>
  <si>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CENA ZA OBJEKT CELKEM</t>
  </si>
  <si>
    <t>Poznámka :</t>
  </si>
  <si>
    <t xml:space="preserve"> </t>
  </si>
  <si>
    <t>Položka</t>
  </si>
  <si>
    <t>Počet</t>
  </si>
  <si>
    <t>kpl</t>
  </si>
  <si>
    <t>DODÁVKY A MONTÁŽE CELKEM BEZ DPH</t>
  </si>
  <si>
    <t>Dodávka</t>
  </si>
  <si>
    <t>Montáž</t>
  </si>
  <si>
    <t>Č. položky</t>
  </si>
  <si>
    <t>Celkem</t>
  </si>
  <si>
    <t>MJ</t>
  </si>
  <si>
    <t>OSTATNÍ NÁKLADOVÉ POLOŽKY</t>
  </si>
  <si>
    <t>Provedení zkoušek těsnosti potrubních rozvodů vody</t>
  </si>
  <si>
    <t>Provedení zkoušek těsnosti potrubních rozvodů vzduchu</t>
  </si>
  <si>
    <t>Výkaz výměr dodávek a montáže strojně technologických zařízení</t>
  </si>
  <si>
    <t>REKAPITULACE</t>
  </si>
  <si>
    <t>CELKEM OSTATNÍ NÁKLADOVÉ POLOŽKY</t>
  </si>
  <si>
    <t>PROPOJOVACÍ POTRUBÍ A ARMATURY</t>
  </si>
  <si>
    <t>CELKEM PROPOJOVACÍ POTRUBÍ A ARMATURY</t>
  </si>
  <si>
    <t>Projektant : PROVOD inž.spol.s r.o.</t>
  </si>
  <si>
    <t>ks/m</t>
  </si>
  <si>
    <t>Kč/MJ</t>
  </si>
  <si>
    <t>Kč</t>
  </si>
  <si>
    <t>Propojovací potrubí a armatury včetně montáže viz. Soupis armatur a  trubních rozvodů ČOV</t>
  </si>
  <si>
    <t>PROPOJOVACÍ POTRUBÍ (TLAKOVÉ) A ARMATURY</t>
  </si>
  <si>
    <t>Stavební výpomoc, těsnění prostupů</t>
  </si>
  <si>
    <t>ks</t>
  </si>
  <si>
    <t>CELKEM BIOLOGICKÉ ČIŠTĚNÍ</t>
  </si>
  <si>
    <t>DEMONTÁŽE</t>
  </si>
  <si>
    <t>CELKEM DEMONTÁŽE</t>
  </si>
  <si>
    <t>Provedení komplexních funkčních zkoušek</t>
  </si>
  <si>
    <t xml:space="preserve">Proškolení a zaučení obsluhy </t>
  </si>
  <si>
    <t>Vypracování provozního řádu pro zkušební provoz</t>
  </si>
  <si>
    <t>Zkušební provoz, vedení a vyhodnocení zkušebního provozu včetně analytické kontroly splňující podmínky zákona č. 254/01 Sb. o vodách a nařízení vlády č. 61/03 Sb.</t>
  </si>
  <si>
    <t>1 - 8</t>
  </si>
  <si>
    <t>Ivo Šlajs</t>
  </si>
  <si>
    <t>Datum : 06.2013</t>
  </si>
  <si>
    <t xml:space="preserve">Intenzifikace ČOV Bystřice </t>
  </si>
  <si>
    <t>Objednatel : Město Bystřice</t>
  </si>
  <si>
    <t>INTENZIFIKACE ČOV BYSTŘICE - STROJNÍ ČÁST ČOV</t>
  </si>
  <si>
    <r>
      <t xml:space="preserve">Ponorné kalové čerpadlo pro odpadní vody - </t>
    </r>
    <r>
      <rPr>
        <b/>
        <sz val="12"/>
        <rFont val="Arial CE"/>
        <family val="0"/>
      </rPr>
      <t>SUCHÁ REZERVA</t>
    </r>
    <r>
      <rPr>
        <sz val="12"/>
        <rFont val="Arial CE"/>
        <family val="0"/>
      </rPr>
      <t xml:space="preserve">
typ ponorné kalové záplavné se šroubovým odstředivým kolem
 Elektromotor čerpadla je v tzv. záplavném provedení (čerpadlo může  pracovat jako ponorné nebo s trvale obnaženým elektromotorem), zvýšená odolnost proti abrazi
průtok 5,5  l/s
dopravní výška 5,0 m
průchodnost volný průchod zrna min. 60 mm výtlačné hrdlo DN 65
otáčky 1440 ot/min
příkon 1,0 kW
napětí/proud 400 V/4,1A/25A
délka kabelu 10 m
materiál šedá litina
mechanická ucpávka nezávislá na otáčení SiC/SiC, bimetalový  spínač ochrany motoru, čidlo průsaku ucpávkou</t>
    </r>
  </si>
  <si>
    <t xml:space="preserve">PS 01.1  ČERPACÍ STANICE A MECHANICKÉ PŘEDČIŠTĚNÍ </t>
  </si>
  <si>
    <t>PS 01.2 BIOLOGICKÁ LINKA</t>
  </si>
  <si>
    <r>
      <t xml:space="preserve">Recirkulační čerpadlo vratného a přebytečného kalu (ponorné kalové) (Č6) </t>
    </r>
    <r>
      <rPr>
        <b/>
        <sz val="12"/>
        <rFont val="Arial CE"/>
        <family val="0"/>
      </rPr>
      <t>SUCHÁ REZERVA</t>
    </r>
    <r>
      <rPr>
        <sz val="12"/>
        <rFont val="Arial CE"/>
        <family val="0"/>
      </rPr>
      <t>:
typ ponorné kalové záplavné se šroubovým odstředivým kolem
průtok 9,0 l/s
dopravní výška 2,0 m
výtlak DN 65
příkon 0,8 kW
napětí/proud 400 V/4,1A spouštění a ovládání frekvenčním měničem
délka kabelu 10 m
materiál šedá litina
úpravy volný průchod zrna 50-60 mm, výtlačné hrdlo DN 65
otáčky 1440 ot/min
dvojitá mechanická ucpávka SiC/SiC, bimetalový spínač  ochrany motoru, čidlo průsaku ucpávkou</t>
    </r>
  </si>
  <si>
    <t>PS 01.3 KALOVÉ HOSPODÁŘSTVÍ</t>
  </si>
  <si>
    <t xml:space="preserve">Kompletní demontáž technologického vybavení stávajícího zařízení mechanického předčištění včetně potrubí </t>
  </si>
  <si>
    <t>Kompletní demontáž stávajících dmychadel a trubních rozvodů v dmychárně</t>
  </si>
  <si>
    <t xml:space="preserve">nádrže N1 a N2 stávající ČOV - demontáž stávajících aeračních systémů - aeračních roštů  </t>
  </si>
  <si>
    <t xml:space="preserve">Kompletní demontáž čerpadel a potrubí ve vstupní ČS, zajištění provizorního čerpání po dobu montáže </t>
  </si>
  <si>
    <r>
      <t xml:space="preserve">Ponorná kalová čerpadla pro odpadní vody - vstupní ČS </t>
    </r>
    <r>
      <rPr>
        <b/>
        <sz val="12"/>
        <rFont val="Arial CE"/>
        <family val="0"/>
      </rPr>
      <t>(Č1, Č2)</t>
    </r>
    <r>
      <rPr>
        <sz val="12"/>
        <rFont val="Arial CE"/>
        <family val="0"/>
      </rPr>
      <t xml:space="preserve">:
typ ponorné kalové záplavné se šroubovým odstředivým kolem
 Elektromotor čerpadla je v tzv. záplavném provedení (čerpadlo může  pracovat jako ponorné nebo s trvale obnaženým elektromotorem), zvýšená odolnost proti abrazi
průtok 5,5  l/s
dopravní výška 5,0 m
průchodnost volný průchod zrna min. 60 mm výtlačné hrdlo DN 65
otáčky 1440 ot/min
příkon 1,5 kW
napětí/proud 400 V/4,1A/25A
délka kabelu 10 m
materiál šedá litina
příslušenství stacionární sada, vedení do hl. 4,2 m, patní koleno, řetěz 6 m,  mechanická ucpávka nezávislá na otáčení SiC/SiC, bimetalový  spínač ochrany motoru, čidlo průsaku ucpávkou, spouštěcí zař. nerez
</t>
    </r>
  </si>
  <si>
    <r>
      <t xml:space="preserve">Ruční česle v obtoku ČOV </t>
    </r>
    <r>
      <rPr>
        <b/>
        <sz val="12"/>
        <rFont val="Arial CE"/>
        <family val="0"/>
      </rPr>
      <t>(RČ1)</t>
    </r>
    <r>
      <rPr>
        <sz val="12"/>
        <rFont val="Arial CE"/>
        <family val="0"/>
      </rPr>
      <t xml:space="preserve">:
typ ručně stírané česle včetně hrabla – výměna stávajících
rozměr š=500 mm, hl.=600 mm (před výrobou nutno odměřit dle stávajících), průlin 40 mm, sklon česlí 45°
materiál nerez ocel
</t>
    </r>
  </si>
  <si>
    <r>
      <t>Ruční česle</t>
    </r>
    <r>
      <rPr>
        <b/>
        <sz val="12"/>
        <rFont val="Arial CE"/>
        <family val="0"/>
      </rPr>
      <t xml:space="preserve"> (RČ2)</t>
    </r>
    <r>
      <rPr>
        <sz val="12"/>
        <rFont val="Arial CE"/>
        <family val="0"/>
      </rPr>
      <t xml:space="preserve">:
typ česle včetně děrovaného odkapávacího žlabu a hrabla
rozměr š=400 mm, hl.=600 mm, průlin10 mm, sklon česlí 45°
materiál nerez ocel
</t>
    </r>
  </si>
  <si>
    <r>
      <t xml:space="preserve">Nádoba na shrabky </t>
    </r>
    <r>
      <rPr>
        <b/>
        <sz val="12"/>
        <rFont val="Arial CE"/>
        <family val="0"/>
      </rPr>
      <t>(KO1)</t>
    </r>
    <r>
      <rPr>
        <sz val="12"/>
        <rFont val="Arial CE"/>
        <family val="0"/>
      </rPr>
      <t xml:space="preserve">:
Objem  120 l (plastová popelnice s kolečky)
materiál PVC
</t>
    </r>
  </si>
  <si>
    <r>
      <t xml:space="preserve">Jeřábek pro manipulaci s čerpadly ČS – </t>
    </r>
    <r>
      <rPr>
        <b/>
        <sz val="12"/>
        <rFont val="Arial CE"/>
        <family val="0"/>
      </rPr>
      <t>(J1)</t>
    </r>
    <r>
      <rPr>
        <sz val="12"/>
        <rFont val="Arial CE"/>
        <family val="0"/>
      </rPr>
      <t xml:space="preserve"> :
Typ ruční do 100 kg,  žárově zinkovaný 
Množství 1 ks + 1x patka pro montáž na lávku
</t>
    </r>
  </si>
  <si>
    <r>
      <t>Dmychadlo</t>
    </r>
    <r>
      <rPr>
        <b/>
        <sz val="12"/>
        <rFont val="Arial CE"/>
        <family val="0"/>
      </rPr>
      <t xml:space="preserve"> DM1a, DM1b, DM1c</t>
    </r>
    <r>
      <rPr>
        <sz val="12"/>
        <rFont val="Arial CE"/>
        <family val="2"/>
      </rPr>
      <t xml:space="preserve">:
typ jednootáčkové v úpravě pro řízení frekvenčním měničem a  protihlukovým krytem
množství vzduchu 250-450 m3/h
otáčky dmychadla 2209-3451 ot/min
přetlak 55 kPa
jm. výkon 15,0 kW
napětí 400 V
příslušenství tlumič sání s filtrem, tlumič výtlaku, uložení elektromotoru,  řemenový převod, kryt řemenového převodu, zpětná klapka, potrubí  výtlaku s pryžovým kompenzátorem, pojistný nebo sdružený  pojistný a rozběhový ventil, pružné uložení, elektromotor,  protihlukový kryt, tlakoměry sání a výtlaku.
</t>
    </r>
  </si>
  <si>
    <r>
      <t xml:space="preserve">Recirkulační čerpadlo vratného a přebytečného kalu (ponorné kalové) </t>
    </r>
    <r>
      <rPr>
        <b/>
        <sz val="12"/>
        <rFont val="Arial CE"/>
        <family val="0"/>
      </rPr>
      <t>(Č6)</t>
    </r>
    <r>
      <rPr>
        <sz val="12"/>
        <rFont val="Arial CE"/>
        <family val="0"/>
      </rPr>
      <t xml:space="preserve">:
typ ponorné kalové záplavné se šroubovým odstředivým kolem
průtok 9,0 l/s
dopravní výška 2,0 m
výtlak DN 65
příkon 0,8 kW
napětí/proud 400 V/4,1A spouštění a ovládání frekvenčním měničem
délka kabelu 10 m
materiál šedá litina
úpravy volný průchod zrna 50-60 mm, výtlačné hrdlo DN 65
otáčky 1440 ot/min
příslušenství stacionární sada, vedení do hl. 4 m, patní koleno, řetěz nerez 6 m,  dvojitá mechanická ucpávka SiC/SiC, bimetalový spínač  ochrany motoru, čidlo průsaku ucpávkou, spouštěcí zař. nerez
</t>
    </r>
  </si>
  <si>
    <r>
      <t xml:space="preserve">Jeřábek pro manipulaci s čerpadlem VK – </t>
    </r>
    <r>
      <rPr>
        <b/>
        <sz val="12"/>
        <rFont val="Arial CE"/>
        <family val="0"/>
      </rPr>
      <t>J2</t>
    </r>
    <r>
      <rPr>
        <sz val="12"/>
        <rFont val="Arial CE"/>
        <family val="0"/>
      </rPr>
      <t xml:space="preserve"> :
Typ ruční do 150 kg,  žárově zinkovaný 
Množství 1 ks + 1x patka pro montáž na lávku
</t>
    </r>
  </si>
  <si>
    <r>
      <t xml:space="preserve">Provzdušňovací systém pro nitrifikaci N2 </t>
    </r>
    <r>
      <rPr>
        <b/>
        <sz val="12"/>
        <rFont val="Arial CE"/>
        <family val="0"/>
      </rPr>
      <t>(AE2)</t>
    </r>
    <r>
      <rPr>
        <sz val="12"/>
        <rFont val="Arial CE"/>
        <family val="0"/>
      </rPr>
      <t xml:space="preserve">:
typ stávající jemnobublinný systém v kotvené verzi 12 ks nosných  trubek  délky 8 m (včetně rozvodného potrubí) - výměna  provzdušňovacích elementů, nosných trubek a rozvod. potrubí  pro distribuci cca 450 m3/hod vzduchu (max.)
</t>
    </r>
  </si>
  <si>
    <r>
      <t xml:space="preserve">Provzdušňovací systém pro nitrifikaci N1 </t>
    </r>
    <r>
      <rPr>
        <b/>
        <sz val="12"/>
        <rFont val="Arial CE"/>
        <family val="0"/>
      </rPr>
      <t>(AE1)</t>
    </r>
    <r>
      <rPr>
        <sz val="12"/>
        <rFont val="Arial CE"/>
        <family val="0"/>
      </rPr>
      <t xml:space="preserve">:
typ stávající jemnobublinný systém v kotvené verzi 10 ks nosných  trubek  délky 8 m (včetně rozvodného potrubí) – výměna  provzdušňovacích elementů včetně nosných trubek a rozvodného potrubí pro distribuci cca 450 m3/hod vzduchu (max.)
</t>
    </r>
  </si>
  <si>
    <r>
      <t xml:space="preserve">Separace </t>
    </r>
    <r>
      <rPr>
        <sz val="12"/>
        <rFont val="Symbol"/>
        <family val="1"/>
      </rPr>
      <t></t>
    </r>
    <r>
      <rPr>
        <sz val="12"/>
        <rFont val="Arial CE"/>
        <family val="0"/>
      </rPr>
      <t xml:space="preserve"> 8m – stávající vestavba v N1 – ÚPRAVA –</t>
    </r>
    <r>
      <rPr>
        <b/>
        <sz val="12"/>
        <rFont val="Arial CE"/>
        <family val="0"/>
      </rPr>
      <t xml:space="preserve"> (S)</t>
    </r>
    <r>
      <rPr>
        <sz val="12"/>
        <rFont val="Arial CE"/>
        <family val="0"/>
      </rPr>
      <t xml:space="preserve"> :
Typ separační kónická nádrž nerez, vestavěná do nádrže nitrifikace N1
Úpravy: zvýšení horní hrany vestavby o 250 mm po celém obvodu, provedení nerez plech tl.1.5 mm s výztuhami z profilu L30x30 (celk.dl.58m)  
</t>
    </r>
  </si>
  <si>
    <r>
      <t xml:space="preserve">Strojní vybavení stávající dosazovací nádrže (separace) ÚPRAVA – </t>
    </r>
    <r>
      <rPr>
        <b/>
        <sz val="12"/>
        <rFont val="Arial CE"/>
        <family val="0"/>
      </rPr>
      <t>(DN)</t>
    </r>
    <r>
      <rPr>
        <sz val="12"/>
        <rFont val="Arial CE"/>
        <family val="0"/>
      </rPr>
      <t xml:space="preserve">:
- stávající nátokový válec a potrubí z nitrifikace, uklidňovací středový válec, odtokové žlaby s „V“ přelivnými hranami včetně PVC propojovacího potrubí
Úprava: doplnění norných stěn (lišt) před přelivné V hrany odtokových žlabů (2 ks stávajících žlabů)
provedení nerez ocel, délka jedné lišty cca 4000mm, šířka 130mm, provedení nerez plech tl.1,5mm, odsazeno 100mm od stávajících přelivných hran, spojovací materiál 
</t>
    </r>
  </si>
  <si>
    <r>
      <t xml:space="preserve">Zařízení odtahu plovoucích nečistot – </t>
    </r>
    <r>
      <rPr>
        <b/>
        <sz val="12"/>
        <rFont val="Arial CE"/>
        <family val="0"/>
      </rPr>
      <t>(SPN)</t>
    </r>
    <r>
      <rPr>
        <sz val="12"/>
        <rFont val="Arial CE"/>
        <family val="0"/>
      </rPr>
      <t xml:space="preserve">:
zařízení na sfoukávání plovoucích nečistot, sběrné objekty plovoucích nečistot s mamutkou:                                                                               po obvodu nádrže potrubí vzduchu s tryskami na sfoukávání plovoucích nečistot, 2x jímací objekt s trojicí vtoků, zavěšeno na závitových tyčích, mamutka pro dopravu nečistot do odtokového potrubí  
provedení nerez ocel, propojovací potrubí PVC 
</t>
    </r>
  </si>
  <si>
    <r>
      <t xml:space="preserve">Dávkovací stanice Fe2(SO4)3 s čerpadem </t>
    </r>
    <r>
      <rPr>
        <b/>
        <sz val="12"/>
        <rFont val="Arial CE"/>
        <family val="0"/>
      </rPr>
      <t>(DS1)</t>
    </r>
    <r>
      <rPr>
        <sz val="12"/>
        <rFont val="Arial CE"/>
        <family val="0"/>
      </rPr>
      <t xml:space="preserve"> :
Dávkovací stanice v plastové samonosné skříni pro vnitřní umístění 
průtok 0,75  l/h (0-5)
výstupní tlak 6 bar
čerpací hlava PP-GFK
zdvojené ventily PP-GFK
ventilové kuličky sklo
pracovní membrána PTFE kašírovaná
těsnění ventilů FPM
pohon 240V, 50Hz; 26W; IP55; ruční regulace délky zdvihu a frekvence
analog.výstup 4-20mA
vstup signalizace vyprázdnění zásobníku
příslušenství DS: pojist. ventil  1ks; převleč. matice potrubní PVC DN15 d20mm -  3ks; převlečná matice s hadic. koncovkou PVC DN15 d6,5mm –  3ks; KK DN15 PVC/PTFE 2ks; filtr – 1ks; dávkovací ventil </t>
    </r>
  </si>
  <si>
    <r>
      <t xml:space="preserve">Dvouplášťová nádrž 40% Fe2(SO4)3  - </t>
    </r>
    <r>
      <rPr>
        <b/>
        <sz val="12"/>
        <rFont val="Arial CE"/>
        <family val="0"/>
      </rPr>
      <t>(H1)</t>
    </r>
    <r>
      <rPr>
        <sz val="12"/>
        <rFont val="Arial CE"/>
        <family val="0"/>
      </rPr>
      <t xml:space="preserve"> :
materiál PE-HD, barva černá
objem 2 m3
vnější průměr 1,9m
stavoznak mechanický plovákový
plnící potrubí DN80 s rychlospojkou, pod ní úkapová vanička, 
příslušenství PVC d = 6/12 hadice propojení nádrže se sáním dávkovací stanice  čidlo průsaku
</t>
    </r>
  </si>
  <si>
    <r>
      <t xml:space="preserve">Dávkovací stanice odpěňovače s čerpadem </t>
    </r>
    <r>
      <rPr>
        <b/>
        <sz val="12"/>
        <rFont val="Arial CE"/>
        <family val="0"/>
      </rPr>
      <t>(DS2)</t>
    </r>
    <r>
      <rPr>
        <sz val="12"/>
        <rFont val="Arial CE"/>
        <family val="0"/>
      </rPr>
      <t xml:space="preserve"> :
Dávkovací stanice v plastové samonosné skříni pro vnitřní umístění 
průtok 0-5  l/h
výstupní tlak 6 bar
pohon 240V, 50Hz; 50W; IP55; ruční regulace délky zdvihu a frekvence
analog.výstup 4-20mA
vstup signalizace vyprázdnění zásobníku
příslušenství DS: pojist. ventil  1ks; převleč. matice potrubní PVC DN15 d20mm -  3ks; převlečná matice s hadic. koncovkou PVC DN15 d6,5mm –  3ks; KK DN15 PVC/PTFE 2ks; filtr – 1ks; dávkovací ventil      
</t>
    </r>
  </si>
  <si>
    <r>
      <t xml:space="preserve">Nádrž odpěňovače s mícháním  - </t>
    </r>
    <r>
      <rPr>
        <b/>
        <sz val="12"/>
        <rFont val="Arial CE"/>
        <family val="0"/>
      </rPr>
      <t>(H2)</t>
    </r>
    <r>
      <rPr>
        <sz val="12"/>
        <rFont val="Arial CE"/>
        <family val="0"/>
      </rPr>
      <t xml:space="preserve"> :
materiál PE-HD, barva černá
objem 1 m3
vnější průměr 1 m
vstup signalizace vyprázdnění zásobníku
stavoznak mechanický plovákový
</t>
    </r>
  </si>
  <si>
    <r>
      <t xml:space="preserve">Parshallův žlab </t>
    </r>
    <r>
      <rPr>
        <b/>
        <sz val="12"/>
        <rFont val="Arial CE"/>
        <family val="0"/>
      </rPr>
      <t>(MO2)</t>
    </r>
    <r>
      <rPr>
        <sz val="12"/>
        <rFont val="Arial CE"/>
        <family val="0"/>
      </rPr>
      <t xml:space="preserve"> – měrný objekt obtoku ČOV za mechanickým předčištěním
typ P2 s jednosondovým vyhodnocovačem průtoku, Qmax  15,1 l/s
</t>
    </r>
  </si>
  <si>
    <r>
      <t xml:space="preserve">Provzdušňovací systém pro kalojem </t>
    </r>
    <r>
      <rPr>
        <b/>
        <sz val="12"/>
        <rFont val="Arial CE"/>
        <family val="0"/>
      </rPr>
      <t>(AE3)</t>
    </r>
    <r>
      <rPr>
        <sz val="12"/>
        <rFont val="Arial CE"/>
        <family val="0"/>
      </rPr>
      <t xml:space="preserve">:
typ středobublinný systém v kotvené verzi 11 ks nosných trubek  délky  5,5 m (včetně rozvodného potrubí) – nová instalace, pro distribuci cca 250-300 m3/hod vzduchu
</t>
    </r>
  </si>
  <si>
    <r>
      <t xml:space="preserve">Čerpadlo kalové vody z kalojemu </t>
    </r>
    <r>
      <rPr>
        <b/>
        <sz val="12"/>
        <rFont val="Arial CE"/>
        <family val="0"/>
      </rPr>
      <t>(Č7)</t>
    </r>
    <r>
      <rPr>
        <sz val="12"/>
        <rFont val="Arial CE"/>
        <family val="0"/>
      </rPr>
      <t xml:space="preserve">:
typ ponorné kalové s plovákem ponorné kalové záplavné  se šroubovým odstředivým kolem, elektromotor čerpadla je v tzv.  záplavném provedení (čerpadlo může pracovat jako ponorné nebo s  trvale obnaženým elektromotorem)
průtok 2-3 l/s
dopravní výška 2,5-4,0 m
příkon 0,75 kW
napětí 400 V, 50 Hz
proud 1,7A/8,0 A
otáčky  1380 ot./min.
výtlak DN50 pro připojení hadice
délka kabelu 10 m
kulová průchodnost 50 mm
výtlační hrdlo  DN50 – pro připojení na hadici
příslušenství dvojitá mechanická ucpávka SiC/SiC, bimetalový spínač ochrany  motoru, čidlo průsaku, spouštěcí  zař. nerez
</t>
    </r>
    <r>
      <rPr>
        <b/>
        <sz val="12"/>
        <rFont val="Arial CE"/>
        <family val="0"/>
      </rPr>
      <t>polohovací zařízení:</t>
    </r>
    <r>
      <rPr>
        <sz val="12"/>
        <rFont val="Arial CE"/>
        <family val="0"/>
      </rPr>
      <t xml:space="preserve"> nerezové vodící tyče polohovacího zařízení s lanovým navijákem na konzoli (případně jeřábek), vedení čerpadla délka 5,5m, třmen uchycení čerpadla a vodítky, zdvihací lanko z nerez oceli délka 7 m (polohovací  zařízení nemusí být součástí dodávky čerpadla)
</t>
    </r>
  </si>
  <si>
    <r>
      <t>Čerpadlo vyčištěné vody z dosazovací nádrže</t>
    </r>
    <r>
      <rPr>
        <b/>
        <sz val="12"/>
        <rFont val="Arial CE"/>
        <family val="0"/>
      </rPr>
      <t xml:space="preserve"> (Č8)</t>
    </r>
    <r>
      <rPr>
        <sz val="12"/>
        <rFont val="Arial CE"/>
        <family val="0"/>
      </rPr>
      <t xml:space="preserve">:
typ ponorné
průtok 4,0 l/s
dopravní výška 2,0 m
výtlak DN50 pro připojení hadice
příkon 1,0 kW
napětí/proud 400 V/1,75A/8,0A
délka kabelu 10 m
příslušenství dvojitá mechanická ucpávka SiC/SiC, bimetalový spínač ochrany  motoru, čidlo průsaku
</t>
    </r>
    <r>
      <rPr>
        <b/>
        <sz val="12"/>
        <rFont val="Arial CE"/>
        <family val="0"/>
      </rPr>
      <t>polohovací zařízení:</t>
    </r>
    <r>
      <rPr>
        <sz val="12"/>
        <rFont val="Arial CE"/>
        <family val="0"/>
      </rPr>
      <t xml:space="preserve"> nerezové vodící tyče polohovacího zařízení s lanovým navijákem na konzoli (případně jeřábek), vedení čerpadla dl.2,5m, třmen uchycení čerpadla s votítky, zdvihací lanko z nerez oceli délka 4 m (polohovací  zařízení nemusí být součástí dodávky čerpadla)
</t>
    </r>
  </si>
  <si>
    <r>
      <t xml:space="preserve">Kontejner na odvodněný kal </t>
    </r>
    <r>
      <rPr>
        <b/>
        <sz val="12"/>
        <rFont val="Arial CE"/>
        <family val="0"/>
      </rPr>
      <t>(KO2)</t>
    </r>
    <r>
      <rPr>
        <sz val="12"/>
        <rFont val="Arial CE"/>
        <family val="0"/>
      </rPr>
      <t xml:space="preserve">:
natahovací na automobil
Objem 9,0 m3 
</t>
    </r>
  </si>
  <si>
    <r>
      <t xml:space="preserve">Provzdušňovací systém pro stávající kalojem – STÁVAJÍCÍ ZAŘÍZENÍ - repase </t>
    </r>
    <r>
      <rPr>
        <b/>
        <sz val="12"/>
        <rFont val="Arial CE"/>
        <family val="0"/>
      </rPr>
      <t>(AE4)</t>
    </r>
    <r>
      <rPr>
        <sz val="12"/>
        <rFont val="Arial CE"/>
        <family val="0"/>
      </rPr>
      <t>:
typ středobublinný systém v kotvené verzi 8 ks nosných trubek  délky  2,0 m (včetně rozvodného potrubí) –</t>
    </r>
    <r>
      <rPr>
        <b/>
        <sz val="12"/>
        <rFont val="Arial CE"/>
        <family val="0"/>
      </rPr>
      <t xml:space="preserve"> výměna aeračních elementů</t>
    </r>
    <r>
      <rPr>
        <sz val="12"/>
        <rFont val="Arial CE"/>
        <family val="0"/>
      </rPr>
      <t xml:space="preserve">
</t>
    </r>
  </si>
  <si>
    <r>
      <t xml:space="preserve">Ponorné kalové čerpadlo kalové vody ze stávajícího kalojemu 50-GFHU-105-70  – STÁVAJÍCÍ ZAŘÍZENÍ - repase </t>
    </r>
    <r>
      <rPr>
        <b/>
        <sz val="12"/>
        <rFont val="Arial CE"/>
        <family val="0"/>
      </rPr>
      <t>(Č5)</t>
    </r>
    <r>
      <rPr>
        <sz val="12"/>
        <rFont val="Arial CE"/>
        <family val="0"/>
      </rPr>
      <t xml:space="preserve">:
Parametry Q=6,0l/s; H=7m; 
Příkon 1,1 kW
Napětí 230V; 50Hz
Příslušenství plovákový spínač
Hmotnost 21kg
</t>
    </r>
    <r>
      <rPr>
        <b/>
        <sz val="12"/>
        <rFont val="Arial CE"/>
        <family val="0"/>
      </rPr>
      <t>Repase</t>
    </r>
    <r>
      <rPr>
        <sz val="12"/>
        <rFont val="Arial CE"/>
        <family val="0"/>
      </rPr>
      <t xml:space="preserve"> výměna ucpávek, těsnění, průchodek, náplní
</t>
    </r>
  </si>
  <si>
    <t>PS 01.1 ČERPACÍ STANICE a HRUBÉ PŘEDČIŠTĚNÍ</t>
  </si>
  <si>
    <t>PS 01.2 BIOLOGICKÉ ČIŠTĚNÍ</t>
  </si>
  <si>
    <t xml:space="preserve">CELKEM ČERPACÍ STANICE A MECHANICKÉ PŘEDČIŠTĚNÍ </t>
  </si>
  <si>
    <r>
      <t xml:space="preserve">Dmychadlo </t>
    </r>
    <r>
      <rPr>
        <b/>
        <sz val="12"/>
        <rFont val="Arial CE"/>
        <family val="0"/>
      </rPr>
      <t>DM2</t>
    </r>
    <r>
      <rPr>
        <sz val="12"/>
        <rFont val="Arial CE"/>
        <family val="0"/>
      </rPr>
      <t xml:space="preserve"> – stávající, </t>
    </r>
    <r>
      <rPr>
        <b/>
        <sz val="12"/>
        <rFont val="Arial CE"/>
        <family val="0"/>
      </rPr>
      <t>nová instalace v budově odvodnění kalu + výměna řemenů  a olejové náplně:</t>
    </r>
    <r>
      <rPr>
        <sz val="12"/>
        <rFont val="Arial CE"/>
        <family val="0"/>
      </rPr>
      <t xml:space="preserve">
typ dvouootáčkové s protihlukovým krytem KUBÍČEK 3D38B-S
množství vzduchu 500/210 m3/h
otáčky dmychadla 2209-3451 ot/min
přetlak 60 kPa (úprava pojistného ventilu)
jm. výkon 11,5/9,3 kW
napětí 400 V
příslušenství tlumič sání s filtrem, tlumič výtlaku, uložení elektromotoru,  řemenový převod, kryt řemenového převodu, zpětná klapka, potrubí  výtlaku s pryžovým kompenzátorem, pojistný nebo sdružený  pojistný a rozběhový ventil, pružné uložení, elektromotor,  protihlukový kryt, tlakoměry sání a výtlaku.
</t>
    </r>
  </si>
  <si>
    <t>9 - 23</t>
  </si>
  <si>
    <t>24 - 33</t>
  </si>
  <si>
    <t>34</t>
  </si>
  <si>
    <t>35 - 39</t>
  </si>
  <si>
    <t>40 - 45</t>
  </si>
  <si>
    <t>1 - 45</t>
  </si>
  <si>
    <t>030</t>
  </si>
  <si>
    <r>
      <t xml:space="preserve">Pásový zahušťovač s příslušenstvím </t>
    </r>
    <r>
      <rPr>
        <b/>
        <sz val="12"/>
        <rFont val="Arial CE"/>
        <family val="0"/>
      </rPr>
      <t>(ZK)</t>
    </r>
    <r>
      <rPr>
        <sz val="12"/>
        <rFont val="Arial CE"/>
        <family val="0"/>
      </rPr>
      <t xml:space="preserve">:
typ : komplet, regulace výkonu variátorem, indukčním průtokoměrem,  vstupní sušina 0,8 – 1%; výstupní sušina 4 – 6%, provedení nerez ANSI 304, P=0,75kW, 400V, 50Hz; hmotnost 580kg; pneumatická regulace chodu síta; připojovací příruba DN80  
výkon: Q= 8 – 25 m3 kalu za hodinu
Příslušenství : stanice na přípravu a dávkování PE DS TEK (nádrž 2m3 s dvěma nerezovými míchadly, vřetenové dávkovací čerpadlo řízené FM 200-2000l/hod), hmotnost 300kg; připojení vody 6/4" příkon 2,9kW - (H2, Č9)                                                                                                                - ponorné kalové čerpadlo do stávajícího kalojemuQ=30m3/hod, H=6m; P=1,1kW, 400V, 50Hz, výtlak DN50 - (Č15) 
- kalové vřetenové podávací čerpadlo s externí regulací FM  – Q=5-30m3/hod; příkon 5,5kW, 400V, 50Hz; hmotnost 185kg; sání a výtlak DN80, sonda proti chodu na sucho - (Č10)
- vertikální čerpadlo pro ostřiku; příkon 2,2kW, 400V, 50Hz; hmotnost 25kg; sání a výtlak 5/4"  – (Č11)
- velkoobjemový filtr; nerez ocel, s filtrační tkaninou pro filtraci ostřikové vody (300mikronů), připojivací rozm.DN40 - (F1)
- řídící el. rozvaděč + ovládací skříň pro ovládání dávkovací stanice s FM regulace kalového a dávkovacího čerpadla
- kompresor Q=4m3/hod; příkon 0,75kW, 400V, 50Hz; 47kg - (K1)                                                                                                         - indukční průtokoměr pro měření průtoku kalu DN65, 230V                 - včetně rozvodu kalu od kalového čerpadla včetně armatur, vody, vzduchu,el. rozvodů z rozvaděče k zařízení, funkční zkoušky                                  příkon celku cca 11 kW
</t>
    </r>
  </si>
  <si>
    <r>
      <t xml:space="preserve">Sítopásový lis </t>
    </r>
    <r>
      <rPr>
        <b/>
        <sz val="12"/>
        <rFont val="Arial CE"/>
        <family val="0"/>
      </rPr>
      <t>(OK)</t>
    </r>
    <r>
      <rPr>
        <sz val="12"/>
        <rFont val="Arial CE"/>
        <family val="0"/>
      </rPr>
      <t xml:space="preserve">:
typ : komplet s předhušťovačem, homogenizační nádrží s míchadlem (P=0,25kV), regulace výkonu variátorem, příkon lisu 1,1kW, 400V, 16ks válců, vana na odvod filtrátu 
materiál:  rám, válce, plechy a nádrže, spojovací materiál - ocel nerez AISI  304, ostatní plast.
výkon: 6 – 10 m3 kalu za hodinu
Příslušenství : - stanice na přípravu a dávkování PE CHHK, rozpouštěcí nádrž 0,5m3; zásobní 1m3; dávkovací čerpadlo řízené FM Q=120-1160l/hod; ventily,potrubí, příkon 1,5kW, 400V, obslužné schody (H4, Č12)
- kompresor 4,3 m3/hod; příkon 0,75kW ,400V; 47kg - (K2)
- rozvaděč + ovládací skříň pro ovládání dávkovací stanice
- kalové vřetenové podávací čerpadlo s regulací FM  – Q=3-15m3/hod; příkon 3kW, 400V, 50Hz; hmotnost 120kg; sání a výtlak DN80, sonda proti chodu na sucho  – (Č13)
- čerpadlo pro ostřik lisu příkon 2,2kW, 400V, 50Hz; 15kg, přip.rozm. 6/4"– (Č14)
- velkoobjemový filtr; nerez ocel, s filtrační tkaninou pro filtraci ostřikové vody (300mikronů), připojivací rozm.DN40- (F2)                - pásový vynášecí dopravník 5m, š.pásu 300mm, rychlost v=0,6m/sec; příkon1,5-2,2kW
- indukční průtokoměr pro měření průtoku kalu DN65, 230V            - včetně rozvodu kalu od kalového čerpadla včetně armatur, vody, vzduchu,el. rozvodů z rozvaděče k zařízení, funkční zkoušky                                 příkon celku cca 11 kW
</t>
    </r>
  </si>
  <si>
    <t>Kompletní demontáž stávajícího potrubí recirkulace vratného kalu a mamutky, čerpadla Č4</t>
  </si>
  <si>
    <t>PS 01</t>
  </si>
  <si>
    <r>
      <t xml:space="preserve">Strojně stírané česle s integrovaným lisem </t>
    </r>
    <r>
      <rPr>
        <b/>
        <sz val="12"/>
        <rFont val="Arial CE"/>
        <family val="0"/>
      </rPr>
      <t>(SČL)</t>
    </r>
    <r>
      <rPr>
        <sz val="12"/>
        <rFont val="Arial CE"/>
        <family val="0"/>
      </rPr>
      <t xml:space="preserve">:
typ 400x600/950x6/70° bez zateplení 
rozměr (š= 400 mm; hl=600 mm; průliny 6mm; výška výsypky z lisu nad podlahou cca 950 mm, sklon česlí 70°)
provedení rám z nerez oceli 1.4301+nátěr, filtrační pás kombinace nerez oceli  a vysoce odolnými plasty, čištění česlic rotačním kartáčem se  samostatným pohonem; lis z nerez oceli 1.4301+nátěr, šnekovnice z  uhlíkaté oceli St 52.3; včetně rozvaděče s automatikou, spouštění  česlí od hladiny OV v nátokovém žlabu (nadřazená funkce) i  časovém cyklu
příkon cca 1,5 kW
průtok max. 20 l/s
hmotnost max.1500 kg
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</si>
</sst>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000"/>
    <numFmt numFmtId="166" formatCode="000"/>
    <numFmt numFmtId="167" formatCode="000000000"/>
    <numFmt numFmtId="168" formatCode="#\ ###\ ##0"/>
    <numFmt numFmtId="169" formatCode="0.000;0.000;"/>
    <numFmt numFmtId="170" formatCode="0.00;0.00;"/>
    <numFmt numFmtId="171" formatCode="#\ ###\ ##0;#\ ###\ ##0;"/>
    <numFmt numFmtId="172" formatCode="#\ ###\ ##0.00"/>
    <numFmt numFmtId="173" formatCode="#,##0\ &quot;Kč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\ ##,000_);[Red]\([$€-2]\ #\ ##,000\)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2"/>
      <name val="Arial Narrow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3"/>
      <color indexed="8"/>
      <name val="Arial"/>
      <family val="2"/>
    </font>
    <font>
      <sz val="12"/>
      <name val="Arial CE"/>
      <family val="0"/>
    </font>
    <font>
      <sz val="10"/>
      <color indexed="10"/>
      <name val="Arial CE"/>
      <family val="0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19" borderId="0" applyNumberFormat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3" fontId="4" fillId="0" borderId="10" xfId="0" applyNumberFormat="1" applyFont="1" applyBorder="1" applyAlignment="1" applyProtection="1">
      <alignment horizontal="center" vertical="top" wrapText="1"/>
      <protection hidden="1"/>
    </xf>
    <xf numFmtId="3" fontId="4" fillId="0" borderId="11" xfId="0" applyNumberFormat="1" applyFont="1" applyBorder="1" applyAlignment="1" applyProtection="1">
      <alignment horizontal="center" vertical="top" wrapText="1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3" fontId="4" fillId="0" borderId="13" xfId="0" applyNumberFormat="1" applyFont="1" applyBorder="1" applyAlignment="1" applyProtection="1">
      <alignment horizontal="center" vertical="top" wrapText="1" shrinkToFit="1"/>
      <protection hidden="1"/>
    </xf>
    <xf numFmtId="0" fontId="6" fillId="32" borderId="14" xfId="0" applyFont="1" applyFill="1" applyBorder="1" applyAlignment="1" applyProtection="1">
      <alignment horizontal="center" vertical="top" wrapText="1"/>
      <protection hidden="1"/>
    </xf>
    <xf numFmtId="3" fontId="7" fillId="32" borderId="15" xfId="0" applyNumberFormat="1" applyFont="1" applyFill="1" applyBorder="1" applyAlignment="1" applyProtection="1">
      <alignment horizontal="center" vertical="top" wrapText="1"/>
      <protection hidden="1"/>
    </xf>
    <xf numFmtId="0" fontId="5" fillId="0" borderId="14" xfId="0" applyFont="1" applyBorder="1" applyAlignment="1" applyProtection="1">
      <alignment horizontal="center" vertical="top" wrapText="1"/>
      <protection hidden="1"/>
    </xf>
    <xf numFmtId="3" fontId="5" fillId="0" borderId="15" xfId="0" applyNumberFormat="1" applyFont="1" applyBorder="1" applyAlignment="1" applyProtection="1">
      <alignment horizontal="center" vertical="top" wrapText="1"/>
      <protection hidden="1"/>
    </xf>
    <xf numFmtId="0" fontId="6" fillId="0" borderId="1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 horizontal="center"/>
      <protection hidden="1"/>
    </xf>
    <xf numFmtId="3" fontId="4" fillId="0" borderId="16" xfId="0" applyNumberFormat="1" applyFont="1" applyBorder="1" applyAlignment="1" applyProtection="1">
      <alignment horizontal="center" vertical="top" wrapText="1"/>
      <protection hidden="1"/>
    </xf>
    <xf numFmtId="0" fontId="5" fillId="32" borderId="17" xfId="0" applyFont="1" applyFill="1" applyBorder="1" applyAlignment="1" applyProtection="1">
      <alignment horizontal="center" vertical="top" wrapText="1"/>
      <protection hidden="1"/>
    </xf>
    <xf numFmtId="0" fontId="5" fillId="0" borderId="17" xfId="0" applyFont="1" applyBorder="1" applyAlignment="1" applyProtection="1">
      <alignment horizontal="center" vertical="top" wrapText="1"/>
      <protection hidden="1"/>
    </xf>
    <xf numFmtId="0" fontId="5" fillId="0" borderId="17" xfId="0" applyFont="1" applyFill="1" applyBorder="1" applyAlignment="1" applyProtection="1">
      <alignment horizontal="center" vertical="top" wrapText="1"/>
      <protection hidden="1"/>
    </xf>
    <xf numFmtId="0" fontId="7" fillId="32" borderId="14" xfId="0" applyFont="1" applyFill="1" applyBorder="1" applyAlignment="1" applyProtection="1">
      <alignment horizontal="justify" vertical="top" wrapText="1"/>
      <protection hidden="1"/>
    </xf>
    <xf numFmtId="0" fontId="7" fillId="0" borderId="18" xfId="0" applyFont="1" applyFill="1" applyBorder="1" applyAlignment="1" applyProtection="1">
      <alignment horizontal="justify" vertical="top" wrapText="1"/>
      <protection hidden="1"/>
    </xf>
    <xf numFmtId="0" fontId="5" fillId="0" borderId="19" xfId="0" applyFont="1" applyFill="1" applyBorder="1" applyAlignment="1" applyProtection="1">
      <alignment horizontal="center" vertical="top" wrapText="1"/>
      <protection hidden="1"/>
    </xf>
    <xf numFmtId="0" fontId="6" fillId="0" borderId="17" xfId="0" applyFont="1" applyFill="1" applyBorder="1" applyAlignment="1" applyProtection="1">
      <alignment horizontal="center" vertical="top" wrapText="1"/>
      <protection hidden="1"/>
    </xf>
    <xf numFmtId="0" fontId="8" fillId="0" borderId="20" xfId="0" applyFont="1" applyFill="1" applyBorder="1" applyAlignment="1" applyProtection="1">
      <alignment horizontal="justify" vertical="top" wrapText="1"/>
      <protection hidden="1"/>
    </xf>
    <xf numFmtId="0" fontId="9" fillId="0" borderId="21" xfId="0" applyFont="1" applyFill="1" applyBorder="1" applyAlignment="1" applyProtection="1">
      <alignment horizontal="center" vertical="top" wrapText="1"/>
      <protection hidden="1"/>
    </xf>
    <xf numFmtId="0" fontId="10" fillId="0" borderId="22" xfId="0" applyFont="1" applyFill="1" applyBorder="1" applyAlignment="1" applyProtection="1">
      <alignment horizontal="center" vertical="top" wrapText="1"/>
      <protection hidden="1"/>
    </xf>
    <xf numFmtId="0" fontId="0" fillId="0" borderId="23" xfId="0" applyBorder="1" applyAlignment="1" applyProtection="1">
      <alignment/>
      <protection hidden="1"/>
    </xf>
    <xf numFmtId="0" fontId="0" fillId="0" borderId="23" xfId="0" applyFont="1" applyBorder="1" applyAlignment="1" applyProtection="1">
      <alignment horizontal="center"/>
      <protection hidden="1"/>
    </xf>
    <xf numFmtId="3" fontId="4" fillId="0" borderId="24" xfId="0" applyNumberFormat="1" applyFont="1" applyBorder="1" applyAlignment="1" applyProtection="1">
      <alignment horizontal="center" vertical="top" wrapText="1"/>
      <protection hidden="1"/>
    </xf>
    <xf numFmtId="3" fontId="4" fillId="0" borderId="21" xfId="0" applyNumberFormat="1" applyFont="1" applyBorder="1" applyAlignment="1" applyProtection="1">
      <alignment horizontal="center" vertical="top" wrapText="1"/>
      <protection hidden="1"/>
    </xf>
    <xf numFmtId="0" fontId="4" fillId="0" borderId="22" xfId="0" applyFont="1" applyBorder="1" applyAlignment="1" applyProtection="1">
      <alignment horizontal="center" vertical="top"/>
      <protection hidden="1"/>
    </xf>
    <xf numFmtId="3" fontId="4" fillId="0" borderId="25" xfId="0" applyNumberFormat="1" applyFont="1" applyBorder="1" applyAlignment="1" applyProtection="1">
      <alignment horizontal="center" vertical="top" wrapText="1" shrinkToFit="1"/>
      <protection hidden="1"/>
    </xf>
    <xf numFmtId="0" fontId="0" fillId="0" borderId="26" xfId="0" applyBorder="1" applyAlignment="1" applyProtection="1">
      <alignment/>
      <protection hidden="1"/>
    </xf>
    <xf numFmtId="0" fontId="8" fillId="32" borderId="27" xfId="0" applyFont="1" applyFill="1" applyBorder="1" applyAlignment="1" applyProtection="1">
      <alignment horizontal="justify" vertical="top" wrapText="1"/>
      <protection hidden="1"/>
    </xf>
    <xf numFmtId="0" fontId="9" fillId="32" borderId="22" xfId="0" applyFont="1" applyFill="1" applyBorder="1" applyAlignment="1" applyProtection="1">
      <alignment horizontal="center" vertical="top" wrapText="1"/>
      <protection hidden="1"/>
    </xf>
    <xf numFmtId="0" fontId="10" fillId="32" borderId="27" xfId="0" applyFont="1" applyFill="1" applyBorder="1" applyAlignment="1" applyProtection="1">
      <alignment horizontal="center" vertical="top" wrapText="1"/>
      <protection hidden="1"/>
    </xf>
    <xf numFmtId="3" fontId="8" fillId="32" borderId="25" xfId="0" applyNumberFormat="1" applyFont="1" applyFill="1" applyBorder="1" applyAlignment="1" applyProtection="1">
      <alignment horizontal="center" vertical="top" wrapText="1"/>
      <protection hidden="1"/>
    </xf>
    <xf numFmtId="3" fontId="0" fillId="0" borderId="0" xfId="0" applyNumberFormat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3" fontId="9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Continuous"/>
      <protection hidden="1"/>
    </xf>
    <xf numFmtId="0" fontId="0" fillId="0" borderId="0" xfId="0" applyAlignment="1" applyProtection="1">
      <alignment horizontal="centerContinuous"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0" fillId="0" borderId="32" xfId="0" applyBorder="1" applyAlignment="1" applyProtection="1">
      <alignment/>
      <protection hidden="1"/>
    </xf>
    <xf numFmtId="0" fontId="0" fillId="0" borderId="33" xfId="0" applyBorder="1" applyAlignment="1" applyProtection="1">
      <alignment/>
      <protection hidden="1"/>
    </xf>
    <xf numFmtId="49" fontId="0" fillId="0" borderId="34" xfId="0" applyNumberForma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35" xfId="0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0" fontId="0" fillId="0" borderId="40" xfId="0" applyBorder="1" applyAlignment="1" applyProtection="1">
      <alignment/>
      <protection hidden="1"/>
    </xf>
    <xf numFmtId="0" fontId="0" fillId="0" borderId="41" xfId="0" applyBorder="1" applyAlignment="1" applyProtection="1">
      <alignment/>
      <protection hidden="1"/>
    </xf>
    <xf numFmtId="0" fontId="0" fillId="0" borderId="42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  <xf numFmtId="0" fontId="2" fillId="0" borderId="44" xfId="0" applyFont="1" applyBorder="1" applyAlignment="1" applyProtection="1">
      <alignment horizontal="centerContinuous" vertical="center"/>
      <protection hidden="1"/>
    </xf>
    <xf numFmtId="0" fontId="3" fillId="0" borderId="44" xfId="0" applyFont="1" applyBorder="1" applyAlignment="1" applyProtection="1">
      <alignment horizontal="centerContinuous" vertical="center"/>
      <protection hidden="1"/>
    </xf>
    <xf numFmtId="0" fontId="0" fillId="0" borderId="44" xfId="0" applyBorder="1" applyAlignment="1" applyProtection="1">
      <alignment horizontal="centerContinuous" vertical="center"/>
      <protection hidden="1"/>
    </xf>
    <xf numFmtId="0" fontId="1" fillId="0" borderId="45" xfId="0" applyFont="1" applyBorder="1" applyAlignment="1" applyProtection="1">
      <alignment horizontal="left"/>
      <protection hidden="1"/>
    </xf>
    <xf numFmtId="0" fontId="0" fillId="0" borderId="46" xfId="0" applyBorder="1" applyAlignment="1" applyProtection="1">
      <alignment horizontal="left"/>
      <protection hidden="1"/>
    </xf>
    <xf numFmtId="0" fontId="0" fillId="0" borderId="47" xfId="0" applyBorder="1" applyAlignment="1" applyProtection="1">
      <alignment horizontal="centerContinuous"/>
      <protection hidden="1"/>
    </xf>
    <xf numFmtId="0" fontId="1" fillId="0" borderId="46" xfId="0" applyFont="1" applyBorder="1" applyAlignment="1" applyProtection="1">
      <alignment horizontal="centerContinuous"/>
      <protection hidden="1"/>
    </xf>
    <xf numFmtId="0" fontId="0" fillId="0" borderId="46" xfId="0" applyBorder="1" applyAlignment="1" applyProtection="1">
      <alignment horizontal="centerContinuous"/>
      <protection hidden="1"/>
    </xf>
    <xf numFmtId="0" fontId="0" fillId="0" borderId="48" xfId="0" applyBorder="1" applyAlignment="1" applyProtection="1">
      <alignment horizontal="centerContinuous"/>
      <protection hidden="1"/>
    </xf>
    <xf numFmtId="0" fontId="0" fillId="0" borderId="49" xfId="0" applyBorder="1" applyAlignment="1" applyProtection="1">
      <alignment/>
      <protection hidden="1"/>
    </xf>
    <xf numFmtId="0" fontId="0" fillId="0" borderId="46" xfId="0" applyBorder="1" applyAlignment="1" applyProtection="1">
      <alignment/>
      <protection hidden="1"/>
    </xf>
    <xf numFmtId="3" fontId="0" fillId="0" borderId="50" xfId="0" applyNumberFormat="1" applyBorder="1" applyAlignment="1" applyProtection="1">
      <alignment/>
      <protection hidden="1"/>
    </xf>
    <xf numFmtId="0" fontId="0" fillId="0" borderId="51" xfId="0" applyBorder="1" applyAlignment="1" applyProtection="1">
      <alignment/>
      <protection hidden="1"/>
    </xf>
    <xf numFmtId="3" fontId="0" fillId="0" borderId="46" xfId="0" applyNumberFormat="1" applyBorder="1" applyAlignment="1" applyProtection="1">
      <alignment/>
      <protection hidden="1"/>
    </xf>
    <xf numFmtId="0" fontId="0" fillId="0" borderId="50" xfId="0" applyBorder="1" applyAlignment="1" applyProtection="1">
      <alignment/>
      <protection hidden="1"/>
    </xf>
    <xf numFmtId="3" fontId="0" fillId="0" borderId="52" xfId="0" applyNumberFormat="1" applyBorder="1" applyAlignment="1" applyProtection="1">
      <alignment/>
      <protection hidden="1"/>
    </xf>
    <xf numFmtId="0" fontId="0" fillId="0" borderId="53" xfId="0" applyBorder="1" applyAlignment="1" applyProtection="1">
      <alignment/>
      <protection hidden="1"/>
    </xf>
    <xf numFmtId="0" fontId="0" fillId="0" borderId="45" xfId="0" applyBorder="1" applyAlignment="1" applyProtection="1">
      <alignment/>
      <protection hidden="1"/>
    </xf>
    <xf numFmtId="0" fontId="0" fillId="0" borderId="51" xfId="0" applyFont="1" applyBorder="1" applyAlignment="1" applyProtection="1">
      <alignment/>
      <protection hidden="1"/>
    </xf>
    <xf numFmtId="3" fontId="0" fillId="0" borderId="18" xfId="0" applyNumberFormat="1" applyBorder="1" applyAlignment="1" applyProtection="1">
      <alignment/>
      <protection hidden="1"/>
    </xf>
    <xf numFmtId="0" fontId="0" fillId="0" borderId="54" xfId="0" applyBorder="1" applyAlignment="1" applyProtection="1">
      <alignment/>
      <protection hidden="1"/>
    </xf>
    <xf numFmtId="0" fontId="0" fillId="0" borderId="55" xfId="0" applyBorder="1" applyAlignment="1" applyProtection="1">
      <alignment/>
      <protection hidden="1"/>
    </xf>
    <xf numFmtId="0" fontId="0" fillId="0" borderId="56" xfId="0" applyBorder="1" applyAlignment="1" applyProtection="1">
      <alignment/>
      <protection hidden="1"/>
    </xf>
    <xf numFmtId="0" fontId="0" fillId="0" borderId="57" xfId="0" applyBorder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40" xfId="0" applyNumberFormat="1" applyBorder="1" applyAlignment="1" applyProtection="1">
      <alignment horizontal="right"/>
      <protection hidden="1"/>
    </xf>
    <xf numFmtId="4" fontId="0" fillId="0" borderId="19" xfId="0" applyNumberFormat="1" applyBorder="1" applyAlignment="1" applyProtection="1">
      <alignment/>
      <protection hidden="1"/>
    </xf>
    <xf numFmtId="0" fontId="3" fillId="0" borderId="58" xfId="0" applyFont="1" applyBorder="1" applyAlignment="1" applyProtection="1">
      <alignment/>
      <protection hidden="1"/>
    </xf>
    <xf numFmtId="0" fontId="3" fillId="0" borderId="59" xfId="0" applyFont="1" applyBorder="1" applyAlignment="1" applyProtection="1">
      <alignment/>
      <protection hidden="1"/>
    </xf>
    <xf numFmtId="0" fontId="3" fillId="0" borderId="60" xfId="0" applyFont="1" applyBorder="1" applyAlignment="1" applyProtection="1">
      <alignment/>
      <protection hidden="1"/>
    </xf>
    <xf numFmtId="4" fontId="3" fillId="0" borderId="59" xfId="0" applyNumberFormat="1" applyFont="1" applyBorder="1" applyAlignment="1" applyProtection="1">
      <alignment/>
      <protection hidden="1"/>
    </xf>
    <xf numFmtId="0" fontId="3" fillId="0" borderId="61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vertical="justify"/>
      <protection hidden="1"/>
    </xf>
    <xf numFmtId="0" fontId="0" fillId="0" borderId="39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37" xfId="0" applyBorder="1" applyAlignment="1">
      <alignment/>
    </xf>
    <xf numFmtId="0" fontId="0" fillId="0" borderId="42" xfId="0" applyBorder="1" applyAlignment="1">
      <alignment/>
    </xf>
    <xf numFmtId="0" fontId="0" fillId="0" borderId="33" xfId="0" applyBorder="1" applyAlignment="1">
      <alignment/>
    </xf>
    <xf numFmtId="0" fontId="11" fillId="0" borderId="14" xfId="0" applyFont="1" applyBorder="1" applyAlignment="1" applyProtection="1">
      <alignment horizontal="justify" vertical="top" wrapText="1"/>
      <protection hidden="1"/>
    </xf>
    <xf numFmtId="0" fontId="3" fillId="0" borderId="0" xfId="0" applyFont="1" applyAlignment="1" applyProtection="1">
      <alignment horizontal="justify"/>
      <protection hidden="1"/>
    </xf>
    <xf numFmtId="0" fontId="1" fillId="0" borderId="0" xfId="0" applyFont="1" applyAlignment="1" applyProtection="1">
      <alignment horizontal="justify"/>
      <protection hidden="1"/>
    </xf>
    <xf numFmtId="0" fontId="0" fillId="0" borderId="0" xfId="0" applyAlignment="1" applyProtection="1">
      <alignment horizontal="justify"/>
      <protection hidden="1"/>
    </xf>
    <xf numFmtId="0" fontId="4" fillId="0" borderId="12" xfId="0" applyFont="1" applyBorder="1" applyAlignment="1" applyProtection="1">
      <alignment horizontal="justify" vertical="top"/>
      <protection hidden="1"/>
    </xf>
    <xf numFmtId="0" fontId="4" fillId="0" borderId="23" xfId="0" applyFont="1" applyBorder="1" applyAlignment="1" applyProtection="1">
      <alignment horizontal="justify" vertical="top"/>
      <protection hidden="1"/>
    </xf>
    <xf numFmtId="0" fontId="4" fillId="0" borderId="20" xfId="0" applyFont="1" applyBorder="1" applyAlignment="1" applyProtection="1">
      <alignment horizontal="justify" vertical="top"/>
      <protection hidden="1"/>
    </xf>
    <xf numFmtId="0" fontId="7" fillId="32" borderId="62" xfId="0" applyFont="1" applyFill="1" applyBorder="1" applyAlignment="1" applyProtection="1">
      <alignment horizontal="center" vertical="top" wrapText="1"/>
      <protection hidden="1"/>
    </xf>
    <xf numFmtId="0" fontId="5" fillId="0" borderId="62" xfId="0" applyFont="1" applyBorder="1" applyAlignment="1" applyProtection="1">
      <alignment horizontal="center" vertical="top" wrapText="1"/>
      <protection hidden="1"/>
    </xf>
    <xf numFmtId="0" fontId="5" fillId="0" borderId="62" xfId="0" applyFont="1" applyFill="1" applyBorder="1" applyAlignment="1" applyProtection="1">
      <alignment horizontal="center" vertical="top" wrapText="1"/>
      <protection hidden="1"/>
    </xf>
    <xf numFmtId="0" fontId="8" fillId="32" borderId="24" xfId="0" applyFont="1" applyFill="1" applyBorder="1" applyAlignment="1" applyProtection="1">
      <alignment horizontal="center" vertical="top" wrapText="1"/>
      <protection hidden="1"/>
    </xf>
    <xf numFmtId="49" fontId="5" fillId="0" borderId="62" xfId="0" applyNumberFormat="1" applyFont="1" applyFill="1" applyBorder="1" applyAlignment="1" applyProtection="1">
      <alignment horizontal="center" vertical="top" wrapText="1"/>
      <protection hidden="1"/>
    </xf>
    <xf numFmtId="49" fontId="5" fillId="0" borderId="24" xfId="0" applyNumberFormat="1" applyFont="1" applyFill="1" applyBorder="1" applyAlignment="1" applyProtection="1">
      <alignment horizontal="center" vertical="top" wrapText="1"/>
      <protection hidden="1"/>
    </xf>
    <xf numFmtId="3" fontId="4" fillId="0" borderId="63" xfId="0" applyNumberFormat="1" applyFont="1" applyBorder="1" applyAlignment="1" applyProtection="1">
      <alignment horizontal="center" vertical="top" wrapText="1"/>
      <protection hidden="1"/>
    </xf>
    <xf numFmtId="0" fontId="4" fillId="0" borderId="64" xfId="0" applyFont="1" applyBorder="1" applyAlignment="1" applyProtection="1">
      <alignment horizontal="justify" vertical="top"/>
      <protection hidden="1"/>
    </xf>
    <xf numFmtId="3" fontId="4" fillId="0" borderId="0" xfId="0" applyNumberFormat="1" applyFont="1" applyBorder="1" applyAlignment="1" applyProtection="1">
      <alignment horizontal="center" vertical="top" wrapText="1"/>
      <protection hidden="1"/>
    </xf>
    <xf numFmtId="0" fontId="4" fillId="0" borderId="64" xfId="0" applyFont="1" applyBorder="1" applyAlignment="1" applyProtection="1">
      <alignment horizontal="center" vertical="top"/>
      <protection hidden="1"/>
    </xf>
    <xf numFmtId="3" fontId="4" fillId="0" borderId="35" xfId="0" applyNumberFormat="1" applyFont="1" applyBorder="1" applyAlignment="1" applyProtection="1">
      <alignment horizontal="center" vertical="top" wrapText="1"/>
      <protection hidden="1"/>
    </xf>
    <xf numFmtId="3" fontId="4" fillId="0" borderId="35" xfId="0" applyNumberFormat="1" applyFont="1" applyBorder="1" applyAlignment="1" applyProtection="1">
      <alignment horizontal="center" vertical="top" wrapText="1" shrinkToFit="1"/>
      <protection hidden="1"/>
    </xf>
    <xf numFmtId="4" fontId="3" fillId="0" borderId="0" xfId="0" applyNumberFormat="1" applyFont="1" applyAlignment="1" applyProtection="1">
      <alignment/>
      <protection hidden="1"/>
    </xf>
    <xf numFmtId="3" fontId="3" fillId="0" borderId="0" xfId="0" applyNumberFormat="1" applyFont="1" applyAlignment="1" applyProtection="1">
      <alignment/>
      <protection hidden="1"/>
    </xf>
    <xf numFmtId="4" fontId="0" fillId="0" borderId="0" xfId="0" applyNumberFormat="1" applyFont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3" fontId="5" fillId="32" borderId="14" xfId="0" applyNumberFormat="1" applyFont="1" applyFill="1" applyBorder="1" applyAlignment="1" applyProtection="1">
      <alignment horizontal="center" vertical="top" wrapText="1"/>
      <protection hidden="1"/>
    </xf>
    <xf numFmtId="3" fontId="5" fillId="32" borderId="18" xfId="0" applyNumberFormat="1" applyFont="1" applyFill="1" applyBorder="1" applyAlignment="1" applyProtection="1">
      <alignment horizontal="center" vertical="top" wrapText="1"/>
      <protection hidden="1"/>
    </xf>
    <xf numFmtId="3" fontId="5" fillId="0" borderId="14" xfId="0" applyNumberFormat="1" applyFont="1" applyBorder="1" applyAlignment="1" applyProtection="1">
      <alignment horizontal="center" vertical="top" wrapText="1"/>
      <protection hidden="1"/>
    </xf>
    <xf numFmtId="3" fontId="5" fillId="0" borderId="18" xfId="0" applyNumberFormat="1" applyFont="1" applyBorder="1" applyAlignment="1" applyProtection="1">
      <alignment horizontal="center" vertical="top" wrapText="1"/>
      <protection hidden="1"/>
    </xf>
    <xf numFmtId="3" fontId="9" fillId="32" borderId="27" xfId="0" applyNumberFormat="1" applyFont="1" applyFill="1" applyBorder="1" applyAlignment="1" applyProtection="1">
      <alignment horizontal="center" vertical="top" wrapText="1"/>
      <protection hidden="1"/>
    </xf>
    <xf numFmtId="3" fontId="9" fillId="32" borderId="20" xfId="0" applyNumberFormat="1" applyFont="1" applyFill="1" applyBorder="1" applyAlignment="1" applyProtection="1">
      <alignment horizontal="center" vertical="top" wrapText="1"/>
      <protection hidden="1"/>
    </xf>
    <xf numFmtId="3" fontId="0" fillId="0" borderId="23" xfId="0" applyNumberFormat="1" applyFont="1" applyBorder="1" applyAlignment="1" applyProtection="1">
      <alignment/>
      <protection hidden="1"/>
    </xf>
    <xf numFmtId="3" fontId="4" fillId="0" borderId="21" xfId="0" applyNumberFormat="1" applyFont="1" applyBorder="1" applyAlignment="1" applyProtection="1">
      <alignment horizontal="center" vertical="top"/>
      <protection hidden="1"/>
    </xf>
    <xf numFmtId="3" fontId="5" fillId="0" borderId="17" xfId="0" applyNumberFormat="1" applyFont="1" applyFill="1" applyBorder="1" applyAlignment="1" applyProtection="1">
      <alignment horizontal="center" vertical="top" wrapText="1"/>
      <protection hidden="1"/>
    </xf>
    <xf numFmtId="3" fontId="9" fillId="0" borderId="22" xfId="0" applyNumberFormat="1" applyFont="1" applyFill="1" applyBorder="1" applyAlignment="1" applyProtection="1">
      <alignment horizontal="center" vertical="top" wrapText="1"/>
      <protection hidden="1"/>
    </xf>
    <xf numFmtId="0" fontId="11" fillId="0" borderId="14" xfId="0" applyFont="1" applyBorder="1" applyAlignment="1" applyProtection="1">
      <alignment horizontal="left" vertical="top" wrapText="1"/>
      <protection hidden="1"/>
    </xf>
    <xf numFmtId="0" fontId="12" fillId="0" borderId="0" xfId="0" applyFont="1" applyAlignment="1" applyProtection="1">
      <alignment/>
      <protection hidden="1"/>
    </xf>
    <xf numFmtId="3" fontId="13" fillId="32" borderId="14" xfId="0" applyNumberFormat="1" applyFont="1" applyFill="1" applyBorder="1" applyAlignment="1" applyProtection="1">
      <alignment horizontal="center" vertical="top" wrapText="1"/>
      <protection hidden="1"/>
    </xf>
    <xf numFmtId="3" fontId="13" fillId="32" borderId="18" xfId="0" applyNumberFormat="1" applyFont="1" applyFill="1" applyBorder="1" applyAlignment="1" applyProtection="1">
      <alignment horizontal="center" vertical="top" wrapText="1"/>
      <protection hidden="1"/>
    </xf>
    <xf numFmtId="3" fontId="14" fillId="32" borderId="15" xfId="0" applyNumberFormat="1" applyFont="1" applyFill="1" applyBorder="1" applyAlignment="1" applyProtection="1">
      <alignment horizontal="center" vertical="top" wrapText="1"/>
      <protection hidden="1"/>
    </xf>
    <xf numFmtId="0" fontId="0" fillId="0" borderId="0" xfId="0" applyFont="1" applyAlignment="1" applyProtection="1">
      <alignment horizontal="center"/>
      <protection hidden="1"/>
    </xf>
    <xf numFmtId="0" fontId="5" fillId="32" borderId="14" xfId="0" applyFont="1" applyFill="1" applyBorder="1" applyAlignment="1" applyProtection="1">
      <alignment horizontal="center" vertical="top" wrapText="1"/>
      <protection hidden="1"/>
    </xf>
    <xf numFmtId="0" fontId="5" fillId="0" borderId="14" xfId="0" applyFont="1" applyFill="1" applyBorder="1" applyAlignment="1" applyProtection="1">
      <alignment horizontal="center" vertical="top" wrapText="1"/>
      <protection hidden="1"/>
    </xf>
    <xf numFmtId="0" fontId="5" fillId="32" borderId="17" xfId="0" applyFont="1" applyFill="1" applyBorder="1" applyAlignment="1" applyProtection="1">
      <alignment horizontal="center" vertical="top" wrapText="1"/>
      <protection hidden="1"/>
    </xf>
    <xf numFmtId="0" fontId="5" fillId="32" borderId="14" xfId="0" applyFont="1" applyFill="1" applyBorder="1" applyAlignment="1" applyProtection="1">
      <alignment horizontal="center" vertical="top" wrapText="1"/>
      <protection hidden="1"/>
    </xf>
    <xf numFmtId="49" fontId="0" fillId="0" borderId="19" xfId="0" applyNumberFormat="1" applyBorder="1" applyAlignment="1" applyProtection="1">
      <alignment horizontal="center"/>
      <protection hidden="1"/>
    </xf>
    <xf numFmtId="0" fontId="5" fillId="32" borderId="62" xfId="0" applyFont="1" applyFill="1" applyBorder="1" applyAlignment="1" applyProtection="1">
      <alignment horizontal="center" vertical="top" wrapText="1"/>
      <protection hidden="1"/>
    </xf>
    <xf numFmtId="0" fontId="7" fillId="0" borderId="62" xfId="0" applyFont="1" applyFill="1" applyBorder="1" applyAlignment="1" applyProtection="1">
      <alignment horizontal="center" vertical="top" wrapText="1"/>
      <protection hidden="1"/>
    </xf>
    <xf numFmtId="0" fontId="8" fillId="0" borderId="24" xfId="0" applyFont="1" applyFill="1" applyBorder="1" applyAlignment="1" applyProtection="1">
      <alignment horizontal="center" vertical="top" wrapText="1"/>
      <protection hidden="1"/>
    </xf>
    <xf numFmtId="0" fontId="0" fillId="0" borderId="65" xfId="0" applyFont="1" applyBorder="1" applyAlignment="1" applyProtection="1">
      <alignment horizontal="center"/>
      <protection hidden="1"/>
    </xf>
    <xf numFmtId="3" fontId="5" fillId="0" borderId="20" xfId="0" applyNumberFormat="1" applyFont="1" applyBorder="1" applyAlignment="1" applyProtection="1">
      <alignment horizontal="center" vertical="top" wrapText="1"/>
      <protection hidden="1"/>
    </xf>
    <xf numFmtId="3" fontId="5" fillId="0" borderId="25" xfId="0" applyNumberFormat="1" applyFont="1" applyBorder="1" applyAlignment="1" applyProtection="1">
      <alignment horizontal="center" vertical="top" wrapText="1"/>
      <protection hidden="1"/>
    </xf>
    <xf numFmtId="49" fontId="5" fillId="0" borderId="0" xfId="0" applyNumberFormat="1" applyFont="1" applyFill="1" applyBorder="1" applyAlignment="1" applyProtection="1">
      <alignment horizontal="center" vertical="top" wrapText="1"/>
      <protection hidden="1"/>
    </xf>
    <xf numFmtId="0" fontId="8" fillId="0" borderId="0" xfId="0" applyFont="1" applyFill="1" applyBorder="1" applyAlignment="1" applyProtection="1">
      <alignment horizontal="justify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10" fillId="0" borderId="0" xfId="0" applyFont="1" applyFill="1" applyBorder="1" applyAlignment="1" applyProtection="1">
      <alignment horizontal="center" vertical="top" wrapText="1"/>
      <protection hidden="1"/>
    </xf>
    <xf numFmtId="3" fontId="9" fillId="0" borderId="0" xfId="0" applyNumberFormat="1" applyFont="1" applyFill="1" applyBorder="1" applyAlignment="1" applyProtection="1">
      <alignment horizontal="center" vertical="top" wrapText="1"/>
      <protection hidden="1"/>
    </xf>
    <xf numFmtId="3" fontId="5" fillId="0" borderId="0" xfId="0" applyNumberFormat="1" applyFont="1" applyBorder="1" applyAlignment="1" applyProtection="1">
      <alignment horizontal="center" vertical="top" wrapText="1"/>
      <protection hidden="1"/>
    </xf>
    <xf numFmtId="49" fontId="5" fillId="0" borderId="66" xfId="0" applyNumberFormat="1" applyFont="1" applyFill="1" applyBorder="1" applyAlignment="1" applyProtection="1">
      <alignment horizontal="center" vertical="top" wrapText="1"/>
      <protection hidden="1"/>
    </xf>
    <xf numFmtId="0" fontId="7" fillId="0" borderId="67" xfId="0" applyFont="1" applyFill="1" applyBorder="1" applyAlignment="1" applyProtection="1">
      <alignment horizontal="justify" vertical="top" wrapText="1"/>
      <protection hidden="1"/>
    </xf>
    <xf numFmtId="0" fontId="5" fillId="0" borderId="23" xfId="0" applyFont="1" applyFill="1" applyBorder="1" applyAlignment="1" applyProtection="1">
      <alignment horizontal="center" vertical="top" wrapText="1"/>
      <protection hidden="1"/>
    </xf>
    <xf numFmtId="0" fontId="6" fillId="0" borderId="68" xfId="0" applyFont="1" applyFill="1" applyBorder="1" applyAlignment="1" applyProtection="1">
      <alignment horizontal="center" vertical="top" wrapText="1"/>
      <protection hidden="1"/>
    </xf>
    <xf numFmtId="3" fontId="5" fillId="0" borderId="68" xfId="0" applyNumberFormat="1" applyFont="1" applyFill="1" applyBorder="1" applyAlignment="1" applyProtection="1">
      <alignment horizontal="center" vertical="top" wrapText="1"/>
      <protection hidden="1"/>
    </xf>
    <xf numFmtId="3" fontId="5" fillId="0" borderId="67" xfId="0" applyNumberFormat="1" applyFont="1" applyBorder="1" applyAlignment="1" applyProtection="1">
      <alignment horizontal="center" vertical="top" wrapText="1"/>
      <protection hidden="1"/>
    </xf>
    <xf numFmtId="0" fontId="11" fillId="0" borderId="69" xfId="0" applyFont="1" applyBorder="1" applyAlignment="1" applyProtection="1">
      <alignment horizontal="left" vertical="top" wrapText="1"/>
      <protection hidden="1"/>
    </xf>
    <xf numFmtId="0" fontId="0" fillId="0" borderId="0" xfId="0" applyFont="1" applyAlignment="1" applyProtection="1">
      <alignment/>
      <protection hidden="1"/>
    </xf>
    <xf numFmtId="0" fontId="5" fillId="0" borderId="14" xfId="0" applyFont="1" applyBorder="1" applyAlignment="1" applyProtection="1">
      <alignment horizontal="justify" vertical="top" wrapText="1"/>
      <protection hidden="1"/>
    </xf>
    <xf numFmtId="0" fontId="5" fillId="0" borderId="14" xfId="0" applyFont="1" applyBorder="1" applyAlignment="1">
      <alignment wrapText="1"/>
    </xf>
    <xf numFmtId="0" fontId="3" fillId="0" borderId="0" xfId="0" applyFont="1" applyAlignment="1" applyProtection="1">
      <alignment horizontal="justify"/>
      <protection hidden="1"/>
    </xf>
    <xf numFmtId="0" fontId="11" fillId="0" borderId="14" xfId="0" applyFont="1" applyFill="1" applyBorder="1" applyAlignment="1" applyProtection="1">
      <alignment horizontal="justify" vertical="top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2219325</xdr:colOff>
      <xdr:row>0</xdr:row>
      <xdr:rowOff>0</xdr:rowOff>
    </xdr:to>
    <xdr:pic>
      <xdr:nvPicPr>
        <xdr:cNvPr id="1" name="Picture 1" descr="pro-aqu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22193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view="pageBreakPreview" zoomScaleSheetLayoutView="100" zoomScalePageLayoutView="0" workbookViewId="0" topLeftCell="A1">
      <selection activeCell="B25" sqref="B25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1.75" customHeight="1">
      <c r="A1" s="41" t="s">
        <v>3</v>
      </c>
      <c r="B1" s="42"/>
      <c r="C1" s="42"/>
      <c r="D1" s="42"/>
      <c r="E1" s="42"/>
      <c r="F1" s="42"/>
      <c r="G1" s="42"/>
    </row>
    <row r="2" ht="15" customHeight="1" thickBot="1"/>
    <row r="3" spans="1:7" ht="12.75" customHeight="1" thickTop="1">
      <c r="A3" s="43" t="s">
        <v>4</v>
      </c>
      <c r="B3" s="44"/>
      <c r="C3" s="45" t="s">
        <v>5</v>
      </c>
      <c r="D3" s="45"/>
      <c r="E3" s="45"/>
      <c r="F3" s="46" t="s">
        <v>6</v>
      </c>
      <c r="G3" s="47"/>
    </row>
    <row r="4" spans="1:7" ht="12.75" customHeight="1">
      <c r="A4" s="48"/>
      <c r="B4" s="49"/>
      <c r="C4"/>
      <c r="D4" s="50"/>
      <c r="E4" s="50"/>
      <c r="F4" s="51"/>
      <c r="G4" s="52"/>
    </row>
    <row r="5" spans="1:7" ht="12.75" customHeight="1">
      <c r="A5" s="53" t="s">
        <v>7</v>
      </c>
      <c r="B5" s="54"/>
      <c r="C5" s="55" t="s">
        <v>8</v>
      </c>
      <c r="D5" s="55"/>
      <c r="E5" s="55"/>
      <c r="F5" s="56" t="s">
        <v>9</v>
      </c>
      <c r="G5" s="57"/>
    </row>
    <row r="6" spans="1:7" ht="12.75" customHeight="1">
      <c r="A6" s="48"/>
      <c r="B6" s="49"/>
      <c r="C6" t="s">
        <v>82</v>
      </c>
      <c r="D6" s="50"/>
      <c r="E6" s="50"/>
      <c r="F6" s="51"/>
      <c r="G6" s="52"/>
    </row>
    <row r="7" spans="1:7" ht="12.75">
      <c r="A7" s="100" t="s">
        <v>64</v>
      </c>
      <c r="B7" s="97"/>
      <c r="C7" s="97"/>
      <c r="D7" s="55"/>
      <c r="E7" s="56" t="s">
        <v>10</v>
      </c>
      <c r="F7" s="55"/>
      <c r="G7" s="57"/>
    </row>
    <row r="8" spans="1:7" ht="12.75">
      <c r="A8" s="100" t="s">
        <v>83</v>
      </c>
      <c r="B8" s="97"/>
      <c r="C8" s="97"/>
      <c r="D8" s="55"/>
      <c r="E8" s="56" t="s">
        <v>11</v>
      </c>
      <c r="F8" s="55"/>
      <c r="G8" s="57"/>
    </row>
    <row r="9" spans="1:7" ht="12.75">
      <c r="A9" s="101" t="s">
        <v>12</v>
      </c>
      <c r="B9" s="98"/>
      <c r="C9" s="98"/>
      <c r="D9" s="59"/>
      <c r="E9" s="60" t="s">
        <v>13</v>
      </c>
      <c r="F9" s="146" t="s">
        <v>128</v>
      </c>
      <c r="G9" s="61"/>
    </row>
    <row r="10" spans="1:7" ht="12.75">
      <c r="A10" s="102" t="s">
        <v>14</v>
      </c>
      <c r="B10" s="99"/>
      <c r="C10" s="99"/>
      <c r="E10" s="51" t="s">
        <v>15</v>
      </c>
      <c r="F10" s="50"/>
      <c r="G10" s="52"/>
    </row>
    <row r="11" spans="1:7" ht="12.75">
      <c r="A11" s="102" t="s">
        <v>80</v>
      </c>
      <c r="B11" s="99"/>
      <c r="C11" s="99"/>
      <c r="D11" s="50"/>
      <c r="E11" s="51"/>
      <c r="F11" s="50"/>
      <c r="G11" s="52"/>
    </row>
    <row r="12" spans="1:7" ht="28.5" customHeight="1">
      <c r="A12" s="62" t="s">
        <v>16</v>
      </c>
      <c r="B12" s="63"/>
      <c r="C12" s="63"/>
      <c r="D12" s="63"/>
      <c r="E12" s="64"/>
      <c r="F12" s="64"/>
      <c r="G12" s="64"/>
    </row>
    <row r="13" spans="1:7" ht="17.25" customHeight="1">
      <c r="A13" s="65" t="s">
        <v>17</v>
      </c>
      <c r="B13" s="66"/>
      <c r="C13" s="67"/>
      <c r="D13" s="68" t="s">
        <v>18</v>
      </c>
      <c r="E13" s="69"/>
      <c r="F13" s="69"/>
      <c r="G13" s="70"/>
    </row>
    <row r="14" spans="1:7" ht="15.75" customHeight="1">
      <c r="A14" s="71"/>
      <c r="B14" s="72" t="s">
        <v>19</v>
      </c>
      <c r="C14" s="73">
        <f>'Výkaz výměr'!G75</f>
        <v>0</v>
      </c>
      <c r="D14" s="74" t="s">
        <v>2</v>
      </c>
      <c r="E14" s="75"/>
      <c r="F14" s="76" t="s">
        <v>20</v>
      </c>
      <c r="G14" s="77">
        <v>0</v>
      </c>
    </row>
    <row r="15" spans="1:7" ht="15.75" customHeight="1">
      <c r="A15" s="71" t="s">
        <v>21</v>
      </c>
      <c r="B15" s="72" t="s">
        <v>22</v>
      </c>
      <c r="C15" s="73">
        <f>'Výkaz výměr'!H75</f>
        <v>0</v>
      </c>
      <c r="D15" s="74"/>
      <c r="E15" s="75"/>
      <c r="F15" s="76"/>
      <c r="G15" s="77"/>
    </row>
    <row r="16" spans="1:7" ht="15.75" customHeight="1">
      <c r="A16" s="71" t="s">
        <v>23</v>
      </c>
      <c r="B16" s="72" t="s">
        <v>24</v>
      </c>
      <c r="C16" s="73">
        <v>0</v>
      </c>
      <c r="D16" s="74"/>
      <c r="E16" s="75"/>
      <c r="F16" s="76"/>
      <c r="G16" s="77"/>
    </row>
    <row r="17" spans="1:7" ht="15.75" customHeight="1">
      <c r="A17" s="78" t="s">
        <v>25</v>
      </c>
      <c r="B17" s="72" t="s">
        <v>26</v>
      </c>
      <c r="C17" s="73">
        <v>0</v>
      </c>
      <c r="D17" s="74"/>
      <c r="E17" s="75"/>
      <c r="F17" s="76"/>
      <c r="G17" s="77"/>
    </row>
    <row r="18" spans="1:7" ht="15.75" customHeight="1">
      <c r="A18" s="79" t="s">
        <v>27</v>
      </c>
      <c r="B18" s="72"/>
      <c r="C18" s="73">
        <f>SUM(C14:C17)</f>
        <v>0</v>
      </c>
      <c r="D18" s="80" t="s">
        <v>28</v>
      </c>
      <c r="E18" s="75"/>
      <c r="F18" s="76"/>
      <c r="G18" s="77"/>
    </row>
    <row r="19" spans="1:7" ht="15.75" customHeight="1">
      <c r="A19" s="79"/>
      <c r="B19" s="72"/>
      <c r="C19" s="73"/>
      <c r="D19" s="74"/>
      <c r="E19" s="75"/>
      <c r="F19" s="76"/>
      <c r="G19" s="77"/>
    </row>
    <row r="20" spans="1:7" ht="15.75" customHeight="1">
      <c r="A20" s="79" t="s">
        <v>29</v>
      </c>
      <c r="B20" s="72"/>
      <c r="C20" s="73"/>
      <c r="D20" s="74"/>
      <c r="E20" s="75"/>
      <c r="F20" s="76"/>
      <c r="G20" s="77"/>
    </row>
    <row r="21" spans="1:7" ht="15.75" customHeight="1">
      <c r="A21" s="48" t="s">
        <v>30</v>
      </c>
      <c r="B21" s="50"/>
      <c r="C21" s="73">
        <f>SUM(C18:C20)</f>
        <v>0</v>
      </c>
      <c r="D21" s="74" t="s">
        <v>31</v>
      </c>
      <c r="E21" s="75"/>
      <c r="F21" s="76"/>
      <c r="G21" s="77"/>
    </row>
    <row r="22" spans="1:7" ht="15.75" customHeight="1" thickBot="1">
      <c r="A22" s="58" t="s">
        <v>32</v>
      </c>
      <c r="B22" s="59"/>
      <c r="C22" s="81">
        <f>SUM(C21,G22,E21)</f>
        <v>0</v>
      </c>
      <c r="D22" s="74" t="s">
        <v>33</v>
      </c>
      <c r="E22" s="75"/>
      <c r="F22" s="76" t="s">
        <v>34</v>
      </c>
      <c r="G22" s="77">
        <f>SUM(G14:G21)</f>
        <v>0</v>
      </c>
    </row>
    <row r="23" spans="1:7" ht="12.75">
      <c r="A23" s="82" t="s">
        <v>35</v>
      </c>
      <c r="B23" s="83"/>
      <c r="C23" s="84" t="s">
        <v>36</v>
      </c>
      <c r="D23" s="83"/>
      <c r="E23" s="84" t="s">
        <v>37</v>
      </c>
      <c r="F23" s="83"/>
      <c r="G23" s="85"/>
    </row>
    <row r="24" spans="1:7" ht="12.75">
      <c r="A24" s="53"/>
      <c r="B24" s="55"/>
      <c r="C24" s="56" t="s">
        <v>38</v>
      </c>
      <c r="D24" s="55"/>
      <c r="E24" s="56" t="s">
        <v>38</v>
      </c>
      <c r="F24" s="55"/>
      <c r="G24" s="57"/>
    </row>
    <row r="25" spans="1:7" ht="12.75">
      <c r="A25" s="48" t="s">
        <v>81</v>
      </c>
      <c r="B25" s="86"/>
      <c r="C25" s="51" t="s">
        <v>39</v>
      </c>
      <c r="D25" s="50"/>
      <c r="E25" s="51" t="s">
        <v>39</v>
      </c>
      <c r="F25" s="50"/>
      <c r="G25" s="52"/>
    </row>
    <row r="26" spans="1:7" ht="12.75">
      <c r="A26" s="48"/>
      <c r="B26" s="50"/>
      <c r="C26" s="51" t="s">
        <v>40</v>
      </c>
      <c r="D26" s="50"/>
      <c r="E26" s="51" t="s">
        <v>41</v>
      </c>
      <c r="F26" s="50"/>
      <c r="G26" s="52"/>
    </row>
    <row r="27" spans="1:7" ht="12.75">
      <c r="A27" s="48"/>
      <c r="B27" s="50"/>
      <c r="C27" s="51"/>
      <c r="D27" s="50"/>
      <c r="E27" s="51"/>
      <c r="F27" s="50"/>
      <c r="G27" s="52"/>
    </row>
    <row r="28" spans="1:7" ht="97.5" customHeight="1">
      <c r="A28" s="48"/>
      <c r="B28" s="50"/>
      <c r="C28" s="51"/>
      <c r="D28" s="50"/>
      <c r="E28" s="51"/>
      <c r="F28" s="50"/>
      <c r="G28" s="52"/>
    </row>
    <row r="29" spans="1:7" ht="12.75">
      <c r="A29" s="53" t="s">
        <v>42</v>
      </c>
      <c r="B29" s="55"/>
      <c r="C29" s="87">
        <v>21</v>
      </c>
      <c r="D29" s="55" t="s">
        <v>43</v>
      </c>
      <c r="E29" s="56"/>
      <c r="F29" s="88">
        <f>ROUND(SUM(C21,G22,E22,E18,E21)-F31,0)</f>
        <v>0</v>
      </c>
      <c r="G29" s="57"/>
    </row>
    <row r="30" spans="1:7" ht="12.75">
      <c r="A30" s="53" t="s">
        <v>1</v>
      </c>
      <c r="B30" s="55"/>
      <c r="C30" s="87">
        <v>21</v>
      </c>
      <c r="D30" s="55" t="s">
        <v>43</v>
      </c>
      <c r="E30" s="56"/>
      <c r="F30" s="37">
        <f>CEILING(PRODUCT(F29,C30/100),1)</f>
        <v>0</v>
      </c>
      <c r="G30" s="61"/>
    </row>
    <row r="31" spans="1:7" ht="12.75">
      <c r="A31" s="53" t="s">
        <v>42</v>
      </c>
      <c r="B31" s="55"/>
      <c r="C31" s="87">
        <v>15</v>
      </c>
      <c r="D31" s="55" t="s">
        <v>43</v>
      </c>
      <c r="E31" s="56"/>
      <c r="F31" s="88">
        <v>0</v>
      </c>
      <c r="G31" s="57"/>
    </row>
    <row r="32" spans="1:7" ht="12.75">
      <c r="A32" s="53" t="s">
        <v>1</v>
      </c>
      <c r="B32" s="55"/>
      <c r="C32" s="87">
        <v>15</v>
      </c>
      <c r="D32" s="55" t="s">
        <v>43</v>
      </c>
      <c r="E32" s="56"/>
      <c r="F32" s="37">
        <f>CEILING(PRODUCT(F31,C32/100),1)</f>
        <v>0</v>
      </c>
      <c r="G32" s="61"/>
    </row>
    <row r="33" spans="1:7" s="94" customFormat="1" ht="19.5" customHeight="1" thickBot="1">
      <c r="A33" s="89" t="s">
        <v>44</v>
      </c>
      <c r="B33" s="90"/>
      <c r="C33" s="90"/>
      <c r="D33" s="90"/>
      <c r="E33" s="91"/>
      <c r="F33" s="92">
        <f>CEILING(SUM(F29:F32),1)</f>
        <v>0</v>
      </c>
      <c r="G33" s="93"/>
    </row>
    <row r="34" ht="13.5" thickTop="1"/>
    <row r="35" spans="1:8" ht="12.75">
      <c r="A35" s="95" t="s">
        <v>45</v>
      </c>
      <c r="B35" s="95"/>
      <c r="C35" s="95"/>
      <c r="D35" s="95"/>
      <c r="E35" s="95"/>
      <c r="F35" s="95"/>
      <c r="G35" s="95"/>
      <c r="H35" s="1" t="s">
        <v>46</v>
      </c>
    </row>
    <row r="36" spans="1:8" ht="12.75">
      <c r="A36" s="95"/>
      <c r="B36" s="96"/>
      <c r="C36" s="96"/>
      <c r="D36" s="96"/>
      <c r="E36" s="96"/>
      <c r="F36" s="96"/>
      <c r="G36" s="96"/>
      <c r="H36" s="1" t="s">
        <v>46</v>
      </c>
    </row>
    <row r="37" spans="1:8" ht="12.75">
      <c r="A37" s="96"/>
      <c r="B37" s="96"/>
      <c r="C37" s="96"/>
      <c r="D37" s="96"/>
      <c r="E37" s="96"/>
      <c r="F37" s="96"/>
      <c r="G37" s="96"/>
      <c r="H37" s="1" t="s">
        <v>46</v>
      </c>
    </row>
    <row r="38" spans="1:8" ht="12.75">
      <c r="A38" s="96"/>
      <c r="B38" s="96"/>
      <c r="C38" s="96"/>
      <c r="D38" s="96"/>
      <c r="E38" s="96"/>
      <c r="F38" s="96"/>
      <c r="G38" s="96"/>
      <c r="H38" s="1" t="s">
        <v>46</v>
      </c>
    </row>
    <row r="39" spans="1:8" ht="12.75">
      <c r="A39" s="96"/>
      <c r="B39" s="96"/>
      <c r="C39" s="96"/>
      <c r="D39" s="96"/>
      <c r="E39" s="96"/>
      <c r="F39" s="96"/>
      <c r="G39" s="96"/>
      <c r="H39" s="1" t="s">
        <v>46</v>
      </c>
    </row>
    <row r="40" spans="1:8" ht="12.75">
      <c r="A40" s="96"/>
      <c r="B40" s="96"/>
      <c r="C40" s="96"/>
      <c r="D40" s="96"/>
      <c r="E40" s="96"/>
      <c r="F40" s="96"/>
      <c r="G40" s="96"/>
      <c r="H40" s="1" t="s">
        <v>46</v>
      </c>
    </row>
    <row r="41" spans="1:8" ht="12.75">
      <c r="A41" s="96"/>
      <c r="B41" s="96"/>
      <c r="C41" s="96"/>
      <c r="D41" s="96"/>
      <c r="E41" s="96"/>
      <c r="F41" s="96"/>
      <c r="G41" s="96"/>
      <c r="H41" s="1" t="s">
        <v>46</v>
      </c>
    </row>
    <row r="42" spans="1:8" ht="12.75">
      <c r="A42" s="96"/>
      <c r="B42" s="96"/>
      <c r="C42" s="96"/>
      <c r="D42" s="96"/>
      <c r="E42" s="96"/>
      <c r="F42" s="96"/>
      <c r="G42" s="96"/>
      <c r="H42" s="1" t="s">
        <v>46</v>
      </c>
    </row>
    <row r="43" spans="1:8" ht="12.75">
      <c r="A43" s="96"/>
      <c r="B43" s="96"/>
      <c r="C43" s="96"/>
      <c r="D43" s="96"/>
      <c r="E43" s="96"/>
      <c r="F43" s="96"/>
      <c r="G43" s="96"/>
      <c r="H43" s="1" t="s">
        <v>46</v>
      </c>
    </row>
    <row r="44" spans="1:8" ht="12.75">
      <c r="A44" s="96"/>
      <c r="B44" s="96"/>
      <c r="C44" s="96"/>
      <c r="D44" s="96"/>
      <c r="E44" s="96"/>
      <c r="F44" s="96"/>
      <c r="G44" s="96"/>
      <c r="H44" s="1" t="s">
        <v>46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5"/>
  <sheetViews>
    <sheetView view="pageBreakPreview" zoomScale="75" zoomScaleSheetLayoutView="75" zoomScalePageLayoutView="0" workbookViewId="0" topLeftCell="A52">
      <selection activeCell="I74" sqref="I74"/>
    </sheetView>
  </sheetViews>
  <sheetFormatPr defaultColWidth="9.00390625" defaultRowHeight="12.75"/>
  <cols>
    <col min="1" max="1" width="11.00390625" style="141" bestFit="1" customWidth="1"/>
    <col min="2" max="2" width="68.375" style="106" bestFit="1" customWidth="1"/>
    <col min="3" max="3" width="10.875" style="2" customWidth="1"/>
    <col min="4" max="4" width="12.75390625" style="1" customWidth="1"/>
    <col min="5" max="5" width="14.625" style="125" bestFit="1" customWidth="1"/>
    <col min="6" max="6" width="10.875" style="125" customWidth="1"/>
    <col min="7" max="8" width="14.625" style="125" bestFit="1" customWidth="1"/>
    <col min="9" max="9" width="14.75390625" style="1" customWidth="1"/>
    <col min="10" max="11" width="9.125" style="1" customWidth="1"/>
    <col min="12" max="12" width="13.25390625" style="1" bestFit="1" customWidth="1"/>
    <col min="13" max="16384" width="9.125" style="1" customWidth="1"/>
  </cols>
  <sheetData>
    <row r="2" spans="1:9" ht="15.75">
      <c r="A2" s="2"/>
      <c r="B2" s="104" t="s">
        <v>84</v>
      </c>
      <c r="C2" s="13"/>
      <c r="D2" s="12"/>
      <c r="E2" s="122"/>
      <c r="F2" s="123"/>
      <c r="G2" s="123"/>
      <c r="H2" s="123"/>
      <c r="I2" s="12"/>
    </row>
    <row r="3" spans="1:8" ht="15.75">
      <c r="A3" s="2"/>
      <c r="B3" s="169" t="s">
        <v>132</v>
      </c>
      <c r="E3" s="124"/>
      <c r="F3" s="124"/>
      <c r="G3" s="124"/>
      <c r="H3" s="124"/>
    </row>
    <row r="4" spans="1:8" ht="12.75">
      <c r="A4" s="2"/>
      <c r="B4" s="105" t="s">
        <v>59</v>
      </c>
      <c r="D4" s="137"/>
      <c r="E4" s="124"/>
      <c r="F4" s="124"/>
      <c r="G4" s="124"/>
      <c r="H4" s="124"/>
    </row>
    <row r="5" ht="13.5" thickBot="1">
      <c r="A5" s="2"/>
    </row>
    <row r="6" spans="1:9" ht="16.5" thickBot="1">
      <c r="A6" s="3" t="s">
        <v>53</v>
      </c>
      <c r="B6" s="107" t="s">
        <v>47</v>
      </c>
      <c r="C6" s="14" t="s">
        <v>55</v>
      </c>
      <c r="D6" s="5" t="s">
        <v>48</v>
      </c>
      <c r="E6" s="4" t="s">
        <v>51</v>
      </c>
      <c r="F6" s="6" t="s">
        <v>52</v>
      </c>
      <c r="G6" s="4" t="s">
        <v>51</v>
      </c>
      <c r="H6" s="6" t="s">
        <v>52</v>
      </c>
      <c r="I6" s="6" t="s">
        <v>54</v>
      </c>
    </row>
    <row r="7" spans="1:9" ht="15" customHeight="1">
      <c r="A7" s="116"/>
      <c r="B7" s="117"/>
      <c r="C7" s="118"/>
      <c r="D7" s="119" t="s">
        <v>65</v>
      </c>
      <c r="E7" s="120" t="s">
        <v>66</v>
      </c>
      <c r="F7" s="120" t="s">
        <v>66</v>
      </c>
      <c r="G7" s="121" t="s">
        <v>67</v>
      </c>
      <c r="H7" s="121" t="s">
        <v>67</v>
      </c>
      <c r="I7" s="121" t="s">
        <v>67</v>
      </c>
    </row>
    <row r="8" spans="1:9" ht="15.75">
      <c r="A8" s="110"/>
      <c r="B8" s="18" t="s">
        <v>86</v>
      </c>
      <c r="C8" s="15"/>
      <c r="D8" s="7"/>
      <c r="E8" s="126"/>
      <c r="F8" s="126"/>
      <c r="G8" s="127"/>
      <c r="H8" s="127"/>
      <c r="I8" s="8"/>
    </row>
    <row r="9" spans="1:9" ht="272.25" customHeight="1">
      <c r="A9" s="112">
        <v>1</v>
      </c>
      <c r="B9" s="136" t="s">
        <v>94</v>
      </c>
      <c r="C9" s="17" t="s">
        <v>49</v>
      </c>
      <c r="D9" s="143">
        <v>2</v>
      </c>
      <c r="E9" s="129"/>
      <c r="F9" s="129"/>
      <c r="G9" s="129">
        <f aca="true" t="shared" si="0" ref="G9:G16">D9*E9</f>
        <v>0</v>
      </c>
      <c r="H9" s="129">
        <f aca="true" t="shared" si="1" ref="H9:H16">D9*F9</f>
        <v>0</v>
      </c>
      <c r="I9" s="10">
        <f aca="true" t="shared" si="2" ref="I9:I17">G9+H9</f>
        <v>0</v>
      </c>
    </row>
    <row r="10" spans="1:9" ht="246.75" customHeight="1">
      <c r="A10" s="112">
        <f aca="true" t="shared" si="3" ref="A10:A16">A9+1</f>
        <v>2</v>
      </c>
      <c r="B10" s="136" t="s">
        <v>85</v>
      </c>
      <c r="C10" s="17" t="s">
        <v>71</v>
      </c>
      <c r="D10" s="143">
        <v>1</v>
      </c>
      <c r="E10" s="129"/>
      <c r="F10" s="129"/>
      <c r="G10" s="129">
        <f t="shared" si="0"/>
        <v>0</v>
      </c>
      <c r="H10" s="129">
        <f>D10*F10</f>
        <v>0</v>
      </c>
      <c r="I10" s="10">
        <f>G10+H10</f>
        <v>0</v>
      </c>
    </row>
    <row r="11" spans="1:9" ht="82.5" customHeight="1">
      <c r="A11" s="112">
        <f t="shared" si="3"/>
        <v>3</v>
      </c>
      <c r="B11" s="136" t="s">
        <v>95</v>
      </c>
      <c r="C11" s="17" t="s">
        <v>71</v>
      </c>
      <c r="D11" s="143">
        <v>1</v>
      </c>
      <c r="E11" s="129"/>
      <c r="F11" s="129"/>
      <c r="G11" s="129">
        <f t="shared" si="0"/>
        <v>0</v>
      </c>
      <c r="H11" s="129">
        <f>D11*F11</f>
        <v>0</v>
      </c>
      <c r="I11" s="10">
        <f>G11+H11</f>
        <v>0</v>
      </c>
    </row>
    <row r="12" spans="1:9" ht="215.25" customHeight="1">
      <c r="A12" s="112">
        <f t="shared" si="3"/>
        <v>4</v>
      </c>
      <c r="B12" s="136" t="s">
        <v>133</v>
      </c>
      <c r="C12" s="17" t="s">
        <v>49</v>
      </c>
      <c r="D12" s="143">
        <v>1</v>
      </c>
      <c r="E12" s="129"/>
      <c r="F12" s="129"/>
      <c r="G12" s="129">
        <f t="shared" si="0"/>
        <v>0</v>
      </c>
      <c r="H12" s="129">
        <f t="shared" si="1"/>
        <v>0</v>
      </c>
      <c r="I12" s="10">
        <f t="shared" si="2"/>
        <v>0</v>
      </c>
    </row>
    <row r="13" spans="1:9" ht="61.5" customHeight="1">
      <c r="A13" s="112">
        <f t="shared" si="3"/>
        <v>5</v>
      </c>
      <c r="B13" s="136" t="s">
        <v>96</v>
      </c>
      <c r="C13" s="16" t="s">
        <v>49</v>
      </c>
      <c r="D13" s="9">
        <v>1</v>
      </c>
      <c r="E13" s="129"/>
      <c r="F13" s="129"/>
      <c r="G13" s="129">
        <f t="shared" si="0"/>
        <v>0</v>
      </c>
      <c r="H13" s="129">
        <f t="shared" si="1"/>
        <v>0</v>
      </c>
      <c r="I13" s="10">
        <f>G13+H13</f>
        <v>0</v>
      </c>
    </row>
    <row r="14" spans="1:9" ht="60.75">
      <c r="A14" s="112">
        <f t="shared" si="3"/>
        <v>6</v>
      </c>
      <c r="B14" s="136" t="s">
        <v>97</v>
      </c>
      <c r="C14" s="16" t="s">
        <v>71</v>
      </c>
      <c r="D14" s="9">
        <v>3</v>
      </c>
      <c r="E14" s="129"/>
      <c r="F14" s="129"/>
      <c r="G14" s="129">
        <f t="shared" si="0"/>
        <v>0</v>
      </c>
      <c r="H14" s="129">
        <f t="shared" si="1"/>
        <v>0</v>
      </c>
      <c r="I14" s="10">
        <f>G14+H14</f>
        <v>0</v>
      </c>
    </row>
    <row r="15" spans="1:9" ht="48.75" customHeight="1">
      <c r="A15" s="112">
        <f t="shared" si="3"/>
        <v>7</v>
      </c>
      <c r="B15" s="136" t="s">
        <v>98</v>
      </c>
      <c r="C15" s="16" t="s">
        <v>49</v>
      </c>
      <c r="D15" s="9">
        <v>1</v>
      </c>
      <c r="E15" s="129"/>
      <c r="F15" s="129"/>
      <c r="G15" s="129">
        <f t="shared" si="0"/>
        <v>0</v>
      </c>
      <c r="H15" s="129">
        <f t="shared" si="1"/>
        <v>0</v>
      </c>
      <c r="I15" s="10">
        <f>G15+H15</f>
        <v>0</v>
      </c>
    </row>
    <row r="16" spans="1:9" ht="15">
      <c r="A16" s="112">
        <f t="shared" si="3"/>
        <v>8</v>
      </c>
      <c r="B16" s="136" t="s">
        <v>70</v>
      </c>
      <c r="C16" s="16" t="s">
        <v>49</v>
      </c>
      <c r="D16" s="9">
        <v>1</v>
      </c>
      <c r="E16" s="129"/>
      <c r="F16" s="129"/>
      <c r="G16" s="129">
        <f t="shared" si="0"/>
        <v>0</v>
      </c>
      <c r="H16" s="129">
        <f t="shared" si="1"/>
        <v>0</v>
      </c>
      <c r="I16" s="10">
        <f t="shared" si="2"/>
        <v>0</v>
      </c>
    </row>
    <row r="17" spans="1:9" ht="15">
      <c r="A17" s="112"/>
      <c r="B17" s="103" t="s">
        <v>120</v>
      </c>
      <c r="C17" s="16"/>
      <c r="D17" s="9"/>
      <c r="E17" s="128"/>
      <c r="F17" s="128"/>
      <c r="G17" s="129">
        <f>SUM(G9:G16)</f>
        <v>0</v>
      </c>
      <c r="H17" s="129">
        <f>SUM(H9:H16)</f>
        <v>0</v>
      </c>
      <c r="I17" s="10">
        <f t="shared" si="2"/>
        <v>0</v>
      </c>
    </row>
    <row r="18" spans="1:9" ht="15.75">
      <c r="A18" s="110"/>
      <c r="B18" s="18" t="s">
        <v>87</v>
      </c>
      <c r="C18" s="15"/>
      <c r="D18" s="7"/>
      <c r="E18" s="126"/>
      <c r="F18" s="126"/>
      <c r="G18" s="127"/>
      <c r="H18" s="127"/>
      <c r="I18" s="8"/>
    </row>
    <row r="19" spans="1:9" s="166" customFormat="1" ht="201" customHeight="1">
      <c r="A19" s="112">
        <f>A16+1</f>
        <v>9</v>
      </c>
      <c r="B19" s="165" t="s">
        <v>99</v>
      </c>
      <c r="C19" s="16" t="s">
        <v>49</v>
      </c>
      <c r="D19" s="9">
        <v>3</v>
      </c>
      <c r="E19" s="129"/>
      <c r="F19" s="129"/>
      <c r="G19" s="129">
        <f>D19*E19</f>
        <v>0</v>
      </c>
      <c r="H19" s="129">
        <f>D19*F19</f>
        <v>0</v>
      </c>
      <c r="I19" s="10">
        <f>G19+H19</f>
        <v>0</v>
      </c>
    </row>
    <row r="20" spans="1:9" s="166" customFormat="1" ht="258.75" customHeight="1">
      <c r="A20" s="112">
        <f aca="true" t="shared" si="4" ref="A20:A28">A19+1</f>
        <v>10</v>
      </c>
      <c r="B20" s="103" t="s">
        <v>100</v>
      </c>
      <c r="C20" s="16" t="s">
        <v>49</v>
      </c>
      <c r="D20" s="9">
        <v>1</v>
      </c>
      <c r="E20" s="129"/>
      <c r="F20" s="129"/>
      <c r="G20" s="129">
        <f>D20*E20</f>
        <v>0</v>
      </c>
      <c r="H20" s="129">
        <f>D20*F20</f>
        <v>0</v>
      </c>
      <c r="I20" s="10">
        <f>G20+H20</f>
        <v>0</v>
      </c>
    </row>
    <row r="21" spans="1:9" ht="214.5" customHeight="1">
      <c r="A21" s="112">
        <f t="shared" si="4"/>
        <v>11</v>
      </c>
      <c r="B21" s="136" t="s">
        <v>88</v>
      </c>
      <c r="C21" s="16" t="s">
        <v>71</v>
      </c>
      <c r="D21" s="9">
        <v>1</v>
      </c>
      <c r="E21" s="129"/>
      <c r="F21" s="129"/>
      <c r="G21" s="129">
        <f>D21*E21</f>
        <v>0</v>
      </c>
      <c r="H21" s="129">
        <f>D21*F21</f>
        <v>0</v>
      </c>
      <c r="I21" s="10">
        <f>G21+H21</f>
        <v>0</v>
      </c>
    </row>
    <row r="22" spans="1:9" ht="48.75" customHeight="1">
      <c r="A22" s="112">
        <f>A21+1</f>
        <v>12</v>
      </c>
      <c r="B22" s="103" t="s">
        <v>101</v>
      </c>
      <c r="C22" s="16" t="s">
        <v>49</v>
      </c>
      <c r="D22" s="9">
        <v>1</v>
      </c>
      <c r="E22" s="129"/>
      <c r="F22" s="129"/>
      <c r="G22" s="129">
        <f aca="true" t="shared" si="5" ref="G22:G27">D22*E22</f>
        <v>0</v>
      </c>
      <c r="H22" s="129">
        <f aca="true" t="shared" si="6" ref="H22:H27">D22*F22</f>
        <v>0</v>
      </c>
      <c r="I22" s="10">
        <f aca="true" t="shared" si="7" ref="I22:I27">G22+H22</f>
        <v>0</v>
      </c>
    </row>
    <row r="23" spans="1:9" ht="78" customHeight="1">
      <c r="A23" s="112">
        <f t="shared" si="4"/>
        <v>13</v>
      </c>
      <c r="B23" s="103" t="s">
        <v>103</v>
      </c>
      <c r="C23" s="16" t="s">
        <v>49</v>
      </c>
      <c r="D23" s="9">
        <v>1</v>
      </c>
      <c r="E23" s="129"/>
      <c r="F23" s="129"/>
      <c r="G23" s="129">
        <f t="shared" si="5"/>
        <v>0</v>
      </c>
      <c r="H23" s="129">
        <f t="shared" si="6"/>
        <v>0</v>
      </c>
      <c r="I23" s="10">
        <f t="shared" si="7"/>
        <v>0</v>
      </c>
    </row>
    <row r="24" spans="1:9" ht="83.25" customHeight="1">
      <c r="A24" s="112">
        <f>A23+1</f>
        <v>14</v>
      </c>
      <c r="B24" s="136" t="s">
        <v>102</v>
      </c>
      <c r="C24" s="16" t="s">
        <v>49</v>
      </c>
      <c r="D24" s="9">
        <v>1</v>
      </c>
      <c r="E24" s="129"/>
      <c r="F24" s="129"/>
      <c r="G24" s="129">
        <f t="shared" si="5"/>
        <v>0</v>
      </c>
      <c r="H24" s="129">
        <f t="shared" si="6"/>
        <v>0</v>
      </c>
      <c r="I24" s="10">
        <f t="shared" si="7"/>
        <v>0</v>
      </c>
    </row>
    <row r="25" spans="1:9" ht="99" customHeight="1">
      <c r="A25" s="112">
        <f t="shared" si="4"/>
        <v>15</v>
      </c>
      <c r="B25" s="103" t="s">
        <v>104</v>
      </c>
      <c r="C25" s="16" t="s">
        <v>49</v>
      </c>
      <c r="D25" s="9">
        <v>1</v>
      </c>
      <c r="E25" s="129"/>
      <c r="F25" s="129"/>
      <c r="G25" s="129">
        <f t="shared" si="5"/>
        <v>0</v>
      </c>
      <c r="H25" s="129">
        <f t="shared" si="6"/>
        <v>0</v>
      </c>
      <c r="I25" s="10">
        <f t="shared" si="7"/>
        <v>0</v>
      </c>
    </row>
    <row r="26" spans="1:9" ht="154.5" customHeight="1">
      <c r="A26" s="112">
        <f t="shared" si="4"/>
        <v>16</v>
      </c>
      <c r="B26" s="103" t="s">
        <v>105</v>
      </c>
      <c r="C26" s="16" t="s">
        <v>49</v>
      </c>
      <c r="D26" s="9">
        <v>1</v>
      </c>
      <c r="E26" s="129"/>
      <c r="F26" s="129"/>
      <c r="G26" s="129">
        <f t="shared" si="5"/>
        <v>0</v>
      </c>
      <c r="H26" s="129">
        <f t="shared" si="6"/>
        <v>0</v>
      </c>
      <c r="I26" s="10">
        <f t="shared" si="7"/>
        <v>0</v>
      </c>
    </row>
    <row r="27" spans="1:9" ht="123" customHeight="1">
      <c r="A27" s="112">
        <f t="shared" si="4"/>
        <v>17</v>
      </c>
      <c r="B27" s="103" t="s">
        <v>106</v>
      </c>
      <c r="C27" s="16" t="s">
        <v>49</v>
      </c>
      <c r="D27" s="9">
        <v>1</v>
      </c>
      <c r="E27" s="129"/>
      <c r="F27" s="129"/>
      <c r="G27" s="129">
        <f t="shared" si="5"/>
        <v>0</v>
      </c>
      <c r="H27" s="129">
        <f t="shared" si="6"/>
        <v>0</v>
      </c>
      <c r="I27" s="10">
        <f t="shared" si="7"/>
        <v>0</v>
      </c>
    </row>
    <row r="28" spans="1:9" ht="275.25" customHeight="1">
      <c r="A28" s="112">
        <f t="shared" si="4"/>
        <v>18</v>
      </c>
      <c r="B28" s="136" t="s">
        <v>107</v>
      </c>
      <c r="C28" s="16" t="s">
        <v>49</v>
      </c>
      <c r="D28" s="9">
        <v>1</v>
      </c>
      <c r="E28" s="129"/>
      <c r="F28" s="129"/>
      <c r="G28" s="129">
        <f aca="true" t="shared" si="8" ref="G28:G33">D28*E28</f>
        <v>0</v>
      </c>
      <c r="H28" s="129">
        <f aca="true" t="shared" si="9" ref="H28:H33">D28*F28</f>
        <v>0</v>
      </c>
      <c r="I28" s="10">
        <f aca="true" t="shared" si="10" ref="I28:I34">G28+H28</f>
        <v>0</v>
      </c>
    </row>
    <row r="29" spans="1:9" ht="127.5" customHeight="1">
      <c r="A29" s="112">
        <f>A28+1</f>
        <v>19</v>
      </c>
      <c r="B29" s="103" t="s">
        <v>108</v>
      </c>
      <c r="C29" s="16" t="s">
        <v>49</v>
      </c>
      <c r="D29" s="9">
        <v>1</v>
      </c>
      <c r="E29" s="129"/>
      <c r="F29" s="129"/>
      <c r="G29" s="129">
        <f t="shared" si="8"/>
        <v>0</v>
      </c>
      <c r="H29" s="129">
        <f t="shared" si="9"/>
        <v>0</v>
      </c>
      <c r="I29" s="10">
        <f t="shared" si="10"/>
        <v>0</v>
      </c>
    </row>
    <row r="30" spans="1:9" ht="198" customHeight="1">
      <c r="A30" s="112">
        <f>A29+1</f>
        <v>20</v>
      </c>
      <c r="B30" s="103" t="s">
        <v>109</v>
      </c>
      <c r="C30" s="16" t="s">
        <v>49</v>
      </c>
      <c r="D30" s="9">
        <v>1</v>
      </c>
      <c r="E30" s="129"/>
      <c r="F30" s="129"/>
      <c r="G30" s="129">
        <f t="shared" si="8"/>
        <v>0</v>
      </c>
      <c r="H30" s="129">
        <f t="shared" si="9"/>
        <v>0</v>
      </c>
      <c r="I30" s="10">
        <f t="shared" si="10"/>
        <v>0</v>
      </c>
    </row>
    <row r="31" spans="1:9" ht="94.5" customHeight="1">
      <c r="A31" s="112">
        <f>A30+1</f>
        <v>21</v>
      </c>
      <c r="B31" s="103" t="s">
        <v>110</v>
      </c>
      <c r="C31" s="16" t="s">
        <v>49</v>
      </c>
      <c r="D31" s="9">
        <v>1</v>
      </c>
      <c r="E31" s="129"/>
      <c r="F31" s="129"/>
      <c r="G31" s="129">
        <f t="shared" si="8"/>
        <v>0</v>
      </c>
      <c r="H31" s="129">
        <f t="shared" si="9"/>
        <v>0</v>
      </c>
      <c r="I31" s="10">
        <f t="shared" si="10"/>
        <v>0</v>
      </c>
    </row>
    <row r="32" spans="1:9" ht="63.75" customHeight="1">
      <c r="A32" s="112">
        <f>A31+1</f>
        <v>22</v>
      </c>
      <c r="B32" s="103" t="s">
        <v>111</v>
      </c>
      <c r="C32" s="16" t="s">
        <v>49</v>
      </c>
      <c r="D32" s="9">
        <v>1</v>
      </c>
      <c r="E32" s="129"/>
      <c r="F32" s="129"/>
      <c r="G32" s="129">
        <f t="shared" si="8"/>
        <v>0</v>
      </c>
      <c r="H32" s="129">
        <f t="shared" si="9"/>
        <v>0</v>
      </c>
      <c r="I32" s="10">
        <f t="shared" si="10"/>
        <v>0</v>
      </c>
    </row>
    <row r="33" spans="1:9" ht="15">
      <c r="A33" s="112">
        <f>A32+1</f>
        <v>23</v>
      </c>
      <c r="B33" s="136" t="s">
        <v>70</v>
      </c>
      <c r="C33" s="16" t="s">
        <v>49</v>
      </c>
      <c r="D33" s="9">
        <v>1</v>
      </c>
      <c r="E33" s="129"/>
      <c r="F33" s="129"/>
      <c r="G33" s="129">
        <f t="shared" si="8"/>
        <v>0</v>
      </c>
      <c r="H33" s="129">
        <f t="shared" si="9"/>
        <v>0</v>
      </c>
      <c r="I33" s="10">
        <f t="shared" si="10"/>
        <v>0</v>
      </c>
    </row>
    <row r="34" spans="1:9" ht="15">
      <c r="A34" s="112"/>
      <c r="B34" s="103" t="s">
        <v>72</v>
      </c>
      <c r="C34" s="16"/>
      <c r="D34" s="9"/>
      <c r="E34" s="128"/>
      <c r="F34" s="128"/>
      <c r="G34" s="129">
        <f>SUM(G19:G33)</f>
        <v>0</v>
      </c>
      <c r="H34" s="129">
        <f>SUM(H19:H33)</f>
        <v>0</v>
      </c>
      <c r="I34" s="10">
        <f t="shared" si="10"/>
        <v>0</v>
      </c>
    </row>
    <row r="35" spans="1:9" ht="15.75">
      <c r="A35" s="147"/>
      <c r="B35" s="18" t="s">
        <v>89</v>
      </c>
      <c r="C35" s="144"/>
      <c r="D35" s="145"/>
      <c r="E35" s="138"/>
      <c r="F35" s="138"/>
      <c r="G35" s="139"/>
      <c r="H35" s="139"/>
      <c r="I35" s="140"/>
    </row>
    <row r="36" spans="1:9" ht="70.5" customHeight="1">
      <c r="A36" s="112">
        <f>A33+1</f>
        <v>24</v>
      </c>
      <c r="B36" s="103" t="s">
        <v>112</v>
      </c>
      <c r="C36" s="16" t="s">
        <v>49</v>
      </c>
      <c r="D36" s="9">
        <v>1</v>
      </c>
      <c r="E36" s="129"/>
      <c r="F36" s="129"/>
      <c r="G36" s="129">
        <f>D36*E36</f>
        <v>0</v>
      </c>
      <c r="H36" s="129">
        <f>D36*F36</f>
        <v>0</v>
      </c>
      <c r="I36" s="10">
        <f aca="true" t="shared" si="11" ref="I36:I46">G36+H36</f>
        <v>0</v>
      </c>
    </row>
    <row r="37" spans="1:9" ht="199.5" customHeight="1">
      <c r="A37" s="112">
        <f aca="true" t="shared" si="12" ref="A37:A44">A36+1</f>
        <v>25</v>
      </c>
      <c r="B37" s="103" t="s">
        <v>121</v>
      </c>
      <c r="C37" s="16" t="s">
        <v>49</v>
      </c>
      <c r="D37" s="9">
        <v>1</v>
      </c>
      <c r="E37" s="129"/>
      <c r="F37" s="129"/>
      <c r="G37" s="129">
        <f>D37*E37</f>
        <v>0</v>
      </c>
      <c r="H37" s="129">
        <f>D37*F37</f>
        <v>0</v>
      </c>
      <c r="I37" s="10">
        <f t="shared" si="11"/>
        <v>0</v>
      </c>
    </row>
    <row r="38" spans="1:9" ht="337.5" customHeight="1">
      <c r="A38" s="112">
        <f t="shared" si="12"/>
        <v>26</v>
      </c>
      <c r="B38" s="103" t="s">
        <v>113</v>
      </c>
      <c r="C38" s="16" t="s">
        <v>49</v>
      </c>
      <c r="D38" s="9">
        <v>1</v>
      </c>
      <c r="E38" s="129"/>
      <c r="F38" s="129"/>
      <c r="G38" s="129">
        <f aca="true" t="shared" si="13" ref="G38:G45">D38*E38</f>
        <v>0</v>
      </c>
      <c r="H38" s="129">
        <f aca="true" t="shared" si="14" ref="H38:H45">D38*F38</f>
        <v>0</v>
      </c>
      <c r="I38" s="10">
        <f t="shared" si="11"/>
        <v>0</v>
      </c>
    </row>
    <row r="39" spans="1:9" ht="228.75" customHeight="1">
      <c r="A39" s="112">
        <f t="shared" si="12"/>
        <v>27</v>
      </c>
      <c r="B39" s="103" t="s">
        <v>114</v>
      </c>
      <c r="C39" s="16" t="s">
        <v>49</v>
      </c>
      <c r="D39" s="9">
        <v>1</v>
      </c>
      <c r="E39" s="129"/>
      <c r="F39" s="129"/>
      <c r="G39" s="129">
        <f t="shared" si="13"/>
        <v>0</v>
      </c>
      <c r="H39" s="129">
        <f t="shared" si="14"/>
        <v>0</v>
      </c>
      <c r="I39" s="10">
        <f t="shared" si="11"/>
        <v>0</v>
      </c>
    </row>
    <row r="40" spans="1:9" ht="409.5" customHeight="1">
      <c r="A40" s="112">
        <f t="shared" si="12"/>
        <v>28</v>
      </c>
      <c r="B40" s="136" t="s">
        <v>129</v>
      </c>
      <c r="C40" s="16" t="s">
        <v>49</v>
      </c>
      <c r="D40" s="9">
        <v>1</v>
      </c>
      <c r="E40" s="129"/>
      <c r="F40" s="129"/>
      <c r="G40" s="129">
        <f t="shared" si="13"/>
        <v>0</v>
      </c>
      <c r="H40" s="129">
        <f t="shared" si="14"/>
        <v>0</v>
      </c>
      <c r="I40" s="10">
        <f t="shared" si="11"/>
        <v>0</v>
      </c>
    </row>
    <row r="41" spans="1:9" ht="395.25" customHeight="1">
      <c r="A41" s="112">
        <f t="shared" si="12"/>
        <v>29</v>
      </c>
      <c r="B41" s="103" t="s">
        <v>130</v>
      </c>
      <c r="C41" s="16" t="s">
        <v>49</v>
      </c>
      <c r="D41" s="9">
        <v>1</v>
      </c>
      <c r="E41" s="129"/>
      <c r="F41" s="129"/>
      <c r="G41" s="129">
        <f t="shared" si="13"/>
        <v>0</v>
      </c>
      <c r="H41" s="129">
        <f t="shared" si="14"/>
        <v>0</v>
      </c>
      <c r="I41" s="10">
        <f t="shared" si="11"/>
        <v>0</v>
      </c>
    </row>
    <row r="42" spans="1:9" ht="49.5" customHeight="1">
      <c r="A42" s="112">
        <f t="shared" si="12"/>
        <v>30</v>
      </c>
      <c r="B42" s="103" t="s">
        <v>115</v>
      </c>
      <c r="C42" s="16" t="s">
        <v>71</v>
      </c>
      <c r="D42" s="9">
        <v>2</v>
      </c>
      <c r="E42" s="129"/>
      <c r="F42" s="129"/>
      <c r="G42" s="129">
        <f t="shared" si="13"/>
        <v>0</v>
      </c>
      <c r="H42" s="129">
        <f t="shared" si="14"/>
        <v>0</v>
      </c>
      <c r="I42" s="10">
        <f t="shared" si="11"/>
        <v>0</v>
      </c>
    </row>
    <row r="43" spans="1:9" ht="79.5" customHeight="1">
      <c r="A43" s="112">
        <f t="shared" si="12"/>
        <v>31</v>
      </c>
      <c r="B43" s="103" t="s">
        <v>116</v>
      </c>
      <c r="C43" s="16" t="s">
        <v>49</v>
      </c>
      <c r="D43" s="9">
        <v>1</v>
      </c>
      <c r="E43" s="129"/>
      <c r="F43" s="129"/>
      <c r="G43" s="129">
        <f>D43*E43</f>
        <v>0</v>
      </c>
      <c r="H43" s="129">
        <f>D43*F43</f>
        <v>0</v>
      </c>
      <c r="I43" s="10">
        <f t="shared" si="11"/>
        <v>0</v>
      </c>
    </row>
    <row r="44" spans="1:9" ht="123.75" customHeight="1">
      <c r="A44" s="112">
        <f t="shared" si="12"/>
        <v>32</v>
      </c>
      <c r="B44" s="103" t="s">
        <v>117</v>
      </c>
      <c r="C44" s="16" t="s">
        <v>49</v>
      </c>
      <c r="D44" s="9">
        <v>1</v>
      </c>
      <c r="E44" s="129"/>
      <c r="F44" s="129"/>
      <c r="G44" s="129">
        <f>D44*E44</f>
        <v>0</v>
      </c>
      <c r="H44" s="129">
        <f>D44*F44</f>
        <v>0</v>
      </c>
      <c r="I44" s="10">
        <f t="shared" si="11"/>
        <v>0</v>
      </c>
    </row>
    <row r="45" spans="1:10" ht="15">
      <c r="A45" s="112">
        <f>A44+1</f>
        <v>33</v>
      </c>
      <c r="B45" s="103" t="s">
        <v>70</v>
      </c>
      <c r="C45" s="16" t="s">
        <v>49</v>
      </c>
      <c r="D45" s="9">
        <v>1</v>
      </c>
      <c r="E45" s="129"/>
      <c r="F45" s="129"/>
      <c r="G45" s="129">
        <f t="shared" si="13"/>
        <v>0</v>
      </c>
      <c r="H45" s="129">
        <f t="shared" si="14"/>
        <v>0</v>
      </c>
      <c r="I45" s="10">
        <f t="shared" si="11"/>
        <v>0</v>
      </c>
      <c r="J45" s="36"/>
    </row>
    <row r="46" spans="1:9" ht="15">
      <c r="A46" s="111"/>
      <c r="B46" s="103" t="s">
        <v>0</v>
      </c>
      <c r="C46" s="16"/>
      <c r="D46" s="9"/>
      <c r="E46" s="128"/>
      <c r="F46" s="128"/>
      <c r="G46" s="129">
        <f>SUM(G36:G45)</f>
        <v>0</v>
      </c>
      <c r="H46" s="129">
        <f>SUM(H36:H45)</f>
        <v>0</v>
      </c>
      <c r="I46" s="10">
        <f t="shared" si="11"/>
        <v>0</v>
      </c>
    </row>
    <row r="47" spans="1:9" s="40" customFormat="1" ht="15.75">
      <c r="A47" s="110"/>
      <c r="B47" s="18" t="s">
        <v>69</v>
      </c>
      <c r="C47" s="15"/>
      <c r="D47" s="142"/>
      <c r="E47" s="126"/>
      <c r="F47" s="126"/>
      <c r="G47" s="127"/>
      <c r="H47" s="127"/>
      <c r="I47" s="8"/>
    </row>
    <row r="48" spans="1:9" s="40" customFormat="1" ht="30">
      <c r="A48" s="111">
        <f>A45+1</f>
        <v>34</v>
      </c>
      <c r="B48" s="103" t="s">
        <v>68</v>
      </c>
      <c r="C48" s="16" t="s">
        <v>49</v>
      </c>
      <c r="D48" s="9">
        <v>1</v>
      </c>
      <c r="E48" s="129"/>
      <c r="F48" s="129"/>
      <c r="G48" s="129">
        <f>D48*E48</f>
        <v>0</v>
      </c>
      <c r="H48" s="129">
        <f>D48*F48</f>
        <v>0</v>
      </c>
      <c r="I48" s="10">
        <f>G48+H48</f>
        <v>0</v>
      </c>
    </row>
    <row r="49" spans="1:9" s="40" customFormat="1" ht="15.75">
      <c r="A49" s="148"/>
      <c r="B49" s="103" t="s">
        <v>63</v>
      </c>
      <c r="C49" s="16"/>
      <c r="D49" s="9"/>
      <c r="E49" s="128"/>
      <c r="F49" s="128"/>
      <c r="G49" s="129">
        <f>SUM(G48)</f>
        <v>0</v>
      </c>
      <c r="H49" s="129">
        <f>SUM(H48)</f>
        <v>0</v>
      </c>
      <c r="I49" s="10">
        <f>G49+H49</f>
        <v>0</v>
      </c>
    </row>
    <row r="50" spans="1:9" s="40" customFormat="1" ht="15.75">
      <c r="A50" s="110"/>
      <c r="B50" s="18" t="s">
        <v>73</v>
      </c>
      <c r="C50" s="15"/>
      <c r="D50" s="142"/>
      <c r="E50" s="126"/>
      <c r="F50" s="126"/>
      <c r="G50" s="127"/>
      <c r="H50" s="127"/>
      <c r="I50" s="8"/>
    </row>
    <row r="51" spans="1:9" s="40" customFormat="1" ht="33" customHeight="1">
      <c r="A51" s="111">
        <f>A48+1</f>
        <v>35</v>
      </c>
      <c r="B51" s="167" t="s">
        <v>93</v>
      </c>
      <c r="C51" s="16" t="s">
        <v>49</v>
      </c>
      <c r="D51" s="9">
        <v>1</v>
      </c>
      <c r="E51" s="129"/>
      <c r="F51" s="129"/>
      <c r="G51" s="129">
        <f>D51*E51</f>
        <v>0</v>
      </c>
      <c r="H51" s="129">
        <f>D51*F51</f>
        <v>0</v>
      </c>
      <c r="I51" s="10">
        <f aca="true" t="shared" si="15" ref="I51:I56">G51+H51</f>
        <v>0</v>
      </c>
    </row>
    <row r="52" spans="1:9" s="40" customFormat="1" ht="31.5" customHeight="1">
      <c r="A52" s="111">
        <f>A51+1</f>
        <v>36</v>
      </c>
      <c r="B52" s="167" t="s">
        <v>90</v>
      </c>
      <c r="C52" s="16" t="s">
        <v>49</v>
      </c>
      <c r="D52" s="9">
        <v>1</v>
      </c>
      <c r="E52" s="129"/>
      <c r="F52" s="129"/>
      <c r="G52" s="129">
        <f>D52*E52</f>
        <v>0</v>
      </c>
      <c r="H52" s="129">
        <f>D52*F52</f>
        <v>0</v>
      </c>
      <c r="I52" s="10">
        <f t="shared" si="15"/>
        <v>0</v>
      </c>
    </row>
    <row r="53" spans="1:9" s="40" customFormat="1" ht="30.75" customHeight="1">
      <c r="A53" s="111">
        <f>A52+1</f>
        <v>37</v>
      </c>
      <c r="B53" s="168" t="s">
        <v>91</v>
      </c>
      <c r="C53" s="16" t="s">
        <v>49</v>
      </c>
      <c r="D53" s="9">
        <v>1</v>
      </c>
      <c r="E53" s="129"/>
      <c r="F53" s="129"/>
      <c r="G53" s="129">
        <f>D53*E53</f>
        <v>0</v>
      </c>
      <c r="H53" s="129">
        <f>D53*F53</f>
        <v>0</v>
      </c>
      <c r="I53" s="10">
        <f t="shared" si="15"/>
        <v>0</v>
      </c>
    </row>
    <row r="54" spans="1:9" s="40" customFormat="1" ht="30">
      <c r="A54" s="111">
        <f>A53+1</f>
        <v>38</v>
      </c>
      <c r="B54" s="167" t="s">
        <v>92</v>
      </c>
      <c r="C54" s="16" t="s">
        <v>49</v>
      </c>
      <c r="D54" s="9">
        <v>1</v>
      </c>
      <c r="E54" s="129"/>
      <c r="F54" s="129"/>
      <c r="G54" s="129">
        <f>D54*E54</f>
        <v>0</v>
      </c>
      <c r="H54" s="129">
        <f>D54*F54</f>
        <v>0</v>
      </c>
      <c r="I54" s="10">
        <f t="shared" si="15"/>
        <v>0</v>
      </c>
    </row>
    <row r="55" spans="1:9" s="40" customFormat="1" ht="30">
      <c r="A55" s="111">
        <f>A54+1</f>
        <v>39</v>
      </c>
      <c r="B55" s="168" t="s">
        <v>131</v>
      </c>
      <c r="C55" s="16" t="s">
        <v>49</v>
      </c>
      <c r="D55" s="9">
        <v>1</v>
      </c>
      <c r="E55" s="129"/>
      <c r="F55" s="129"/>
      <c r="G55" s="129">
        <f>D55*E55</f>
        <v>0</v>
      </c>
      <c r="H55" s="129">
        <f>D55*F55</f>
        <v>0</v>
      </c>
      <c r="I55" s="10">
        <f t="shared" si="15"/>
        <v>0</v>
      </c>
    </row>
    <row r="56" spans="1:9" s="40" customFormat="1" ht="15.75">
      <c r="A56" s="148"/>
      <c r="B56" s="103" t="s">
        <v>74</v>
      </c>
      <c r="C56" s="16"/>
      <c r="D56" s="9"/>
      <c r="E56" s="128"/>
      <c r="F56" s="128"/>
      <c r="G56" s="129">
        <f>SUM(G51:G55)</f>
        <v>0</v>
      </c>
      <c r="H56" s="129">
        <f>SUM(H51:H55)</f>
        <v>0</v>
      </c>
      <c r="I56" s="10">
        <f t="shared" si="15"/>
        <v>0</v>
      </c>
    </row>
    <row r="57" spans="1:9" s="40" customFormat="1" ht="15.75">
      <c r="A57" s="110"/>
      <c r="B57" s="18" t="s">
        <v>56</v>
      </c>
      <c r="C57" s="15"/>
      <c r="D57" s="142"/>
      <c r="E57" s="126"/>
      <c r="F57" s="126"/>
      <c r="G57" s="127"/>
      <c r="H57" s="127"/>
      <c r="I57" s="8"/>
    </row>
    <row r="58" spans="1:9" ht="15">
      <c r="A58" s="111">
        <f>A55+1</f>
        <v>40</v>
      </c>
      <c r="B58" s="103" t="s">
        <v>57</v>
      </c>
      <c r="C58" s="17" t="s">
        <v>49</v>
      </c>
      <c r="D58" s="143">
        <v>1</v>
      </c>
      <c r="E58" s="129"/>
      <c r="F58" s="129"/>
      <c r="G58" s="129">
        <f aca="true" t="shared" si="16" ref="G58:G63">D58*E58</f>
        <v>0</v>
      </c>
      <c r="H58" s="129">
        <f aca="true" t="shared" si="17" ref="H58:H63">D58*F58</f>
        <v>0</v>
      </c>
      <c r="I58" s="10">
        <f aca="true" t="shared" si="18" ref="I58:I64">G58+H58</f>
        <v>0</v>
      </c>
    </row>
    <row r="59" spans="1:9" ht="15.75" customHeight="1">
      <c r="A59" s="111">
        <f>A58+1</f>
        <v>41</v>
      </c>
      <c r="B59" s="103" t="s">
        <v>58</v>
      </c>
      <c r="C59" s="17" t="s">
        <v>49</v>
      </c>
      <c r="D59" s="11">
        <v>1</v>
      </c>
      <c r="E59" s="129"/>
      <c r="F59" s="129"/>
      <c r="G59" s="129">
        <f t="shared" si="16"/>
        <v>0</v>
      </c>
      <c r="H59" s="129">
        <f t="shared" si="17"/>
        <v>0</v>
      </c>
      <c r="I59" s="10">
        <f t="shared" si="18"/>
        <v>0</v>
      </c>
    </row>
    <row r="60" spans="1:9" ht="15.75" customHeight="1">
      <c r="A60" s="111">
        <f>A59+1</f>
        <v>42</v>
      </c>
      <c r="B60" s="103" t="s">
        <v>75</v>
      </c>
      <c r="C60" s="17" t="s">
        <v>49</v>
      </c>
      <c r="D60" s="11">
        <v>1</v>
      </c>
      <c r="E60" s="129"/>
      <c r="F60" s="129"/>
      <c r="G60" s="129">
        <f t="shared" si="16"/>
        <v>0</v>
      </c>
      <c r="H60" s="129">
        <f t="shared" si="17"/>
        <v>0</v>
      </c>
      <c r="I60" s="10">
        <f t="shared" si="18"/>
        <v>0</v>
      </c>
    </row>
    <row r="61" spans="1:9" ht="15.75" customHeight="1">
      <c r="A61" s="111">
        <f>A60+1</f>
        <v>43</v>
      </c>
      <c r="B61" s="103" t="s">
        <v>76</v>
      </c>
      <c r="C61" s="17" t="s">
        <v>49</v>
      </c>
      <c r="D61" s="11">
        <v>1</v>
      </c>
      <c r="E61" s="129"/>
      <c r="F61" s="129"/>
      <c r="G61" s="129">
        <f t="shared" si="16"/>
        <v>0</v>
      </c>
      <c r="H61" s="129">
        <f t="shared" si="17"/>
        <v>0</v>
      </c>
      <c r="I61" s="10">
        <f t="shared" si="18"/>
        <v>0</v>
      </c>
    </row>
    <row r="62" spans="1:9" ht="15" customHeight="1">
      <c r="A62" s="111">
        <f>A61+1</f>
        <v>44</v>
      </c>
      <c r="B62" s="103" t="s">
        <v>77</v>
      </c>
      <c r="C62" s="17" t="s">
        <v>49</v>
      </c>
      <c r="D62" s="11">
        <v>1</v>
      </c>
      <c r="E62" s="129"/>
      <c r="F62" s="129"/>
      <c r="G62" s="129">
        <f t="shared" si="16"/>
        <v>0</v>
      </c>
      <c r="H62" s="129">
        <f t="shared" si="17"/>
        <v>0</v>
      </c>
      <c r="I62" s="10">
        <f t="shared" si="18"/>
        <v>0</v>
      </c>
    </row>
    <row r="63" spans="1:9" ht="48.75" customHeight="1">
      <c r="A63" s="111">
        <f>A62+1</f>
        <v>45</v>
      </c>
      <c r="B63" s="170" t="s">
        <v>78</v>
      </c>
      <c r="C63" s="17" t="s">
        <v>49</v>
      </c>
      <c r="D63" s="11">
        <v>1</v>
      </c>
      <c r="E63" s="129"/>
      <c r="F63" s="129"/>
      <c r="G63" s="129">
        <f t="shared" si="16"/>
        <v>0</v>
      </c>
      <c r="H63" s="129">
        <f t="shared" si="17"/>
        <v>0</v>
      </c>
      <c r="I63" s="10">
        <f t="shared" si="18"/>
        <v>0</v>
      </c>
    </row>
    <row r="64" spans="1:12" s="38" customFormat="1" ht="17.25" thickBot="1">
      <c r="A64" s="149"/>
      <c r="B64" s="103" t="s">
        <v>61</v>
      </c>
      <c r="C64" s="17"/>
      <c r="D64" s="11"/>
      <c r="E64" s="128"/>
      <c r="F64" s="128"/>
      <c r="G64" s="129">
        <f>SUM(G58:G63)</f>
        <v>0</v>
      </c>
      <c r="H64" s="129">
        <f>SUM(H58:H63)</f>
        <v>0</v>
      </c>
      <c r="I64" s="10">
        <f t="shared" si="18"/>
        <v>0</v>
      </c>
      <c r="L64" s="39"/>
    </row>
    <row r="65" spans="1:9" ht="17.25" thickBot="1">
      <c r="A65" s="113"/>
      <c r="B65" s="32" t="s">
        <v>50</v>
      </c>
      <c r="C65" s="33"/>
      <c r="D65" s="34"/>
      <c r="E65" s="130"/>
      <c r="F65" s="130"/>
      <c r="G65" s="131"/>
      <c r="H65" s="131"/>
      <c r="I65" s="35"/>
    </row>
    <row r="66" spans="1:9" ht="15.75">
      <c r="A66" s="150"/>
      <c r="B66" s="108" t="s">
        <v>60</v>
      </c>
      <c r="C66" s="26"/>
      <c r="D66" s="25"/>
      <c r="E66" s="132"/>
      <c r="F66" s="132"/>
      <c r="G66" s="132"/>
      <c r="H66" s="132"/>
      <c r="I66" s="31"/>
    </row>
    <row r="67" spans="1:9" ht="16.5" thickBot="1">
      <c r="A67" s="27" t="s">
        <v>53</v>
      </c>
      <c r="B67" s="109" t="s">
        <v>47</v>
      </c>
      <c r="C67" s="28"/>
      <c r="D67" s="29"/>
      <c r="E67" s="133"/>
      <c r="F67" s="133"/>
      <c r="G67" s="133"/>
      <c r="H67" s="133"/>
      <c r="I67" s="30" t="s">
        <v>54</v>
      </c>
    </row>
    <row r="68" spans="1:9" ht="15.75">
      <c r="A68" s="159" t="s">
        <v>79</v>
      </c>
      <c r="B68" s="160" t="s">
        <v>118</v>
      </c>
      <c r="C68" s="161"/>
      <c r="D68" s="162"/>
      <c r="E68" s="163"/>
      <c r="F68" s="163"/>
      <c r="G68" s="164">
        <f>G17</f>
        <v>0</v>
      </c>
      <c r="H68" s="164">
        <f>H17</f>
        <v>0</v>
      </c>
      <c r="I68" s="164">
        <f>I17</f>
        <v>0</v>
      </c>
    </row>
    <row r="69" spans="1:9" ht="15.75">
      <c r="A69" s="114" t="s">
        <v>122</v>
      </c>
      <c r="B69" s="19" t="s">
        <v>119</v>
      </c>
      <c r="C69" s="20"/>
      <c r="D69" s="21"/>
      <c r="E69" s="134"/>
      <c r="F69" s="134"/>
      <c r="G69" s="129">
        <f>G34</f>
        <v>0</v>
      </c>
      <c r="H69" s="129">
        <f>H34</f>
        <v>0</v>
      </c>
      <c r="I69" s="129">
        <f>I34</f>
        <v>0</v>
      </c>
    </row>
    <row r="70" spans="1:9" ht="15.75">
      <c r="A70" s="114" t="s">
        <v>123</v>
      </c>
      <c r="B70" s="19" t="s">
        <v>89</v>
      </c>
      <c r="C70" s="20"/>
      <c r="D70" s="21"/>
      <c r="E70" s="134"/>
      <c r="F70" s="134"/>
      <c r="G70" s="129">
        <f>G46</f>
        <v>0</v>
      </c>
      <c r="H70" s="129">
        <f>H46</f>
        <v>0</v>
      </c>
      <c r="I70" s="129">
        <f>I46</f>
        <v>0</v>
      </c>
    </row>
    <row r="71" spans="1:12" ht="15.75">
      <c r="A71" s="114" t="s">
        <v>124</v>
      </c>
      <c r="B71" s="19" t="s">
        <v>62</v>
      </c>
      <c r="C71" s="20"/>
      <c r="D71" s="21"/>
      <c r="E71" s="134"/>
      <c r="F71" s="134"/>
      <c r="G71" s="129">
        <f>G49</f>
        <v>0</v>
      </c>
      <c r="H71" s="129">
        <f>H49</f>
        <v>0</v>
      </c>
      <c r="I71" s="129">
        <f>I49</f>
        <v>0</v>
      </c>
      <c r="L71" s="36"/>
    </row>
    <row r="72" spans="1:12" ht="15.75">
      <c r="A72" s="114" t="s">
        <v>125</v>
      </c>
      <c r="B72" s="19" t="s">
        <v>73</v>
      </c>
      <c r="C72" s="20"/>
      <c r="D72" s="21"/>
      <c r="E72" s="134"/>
      <c r="F72" s="134"/>
      <c r="G72" s="129">
        <f>G56</f>
        <v>0</v>
      </c>
      <c r="H72" s="129">
        <f>H56</f>
        <v>0</v>
      </c>
      <c r="I72" s="129">
        <f>I56</f>
        <v>0</v>
      </c>
      <c r="L72" s="36"/>
    </row>
    <row r="73" spans="1:9" ht="15.75">
      <c r="A73" s="114" t="s">
        <v>126</v>
      </c>
      <c r="B73" s="19" t="s">
        <v>56</v>
      </c>
      <c r="C73" s="20"/>
      <c r="D73" s="21"/>
      <c r="E73" s="134"/>
      <c r="F73" s="134"/>
      <c r="G73" s="129">
        <f>G64</f>
        <v>0</v>
      </c>
      <c r="H73" s="129">
        <f>H64</f>
        <v>0</v>
      </c>
      <c r="I73" s="129">
        <f>I64</f>
        <v>0</v>
      </c>
    </row>
    <row r="74" spans="1:12" ht="17.25" thickBot="1">
      <c r="A74" s="115" t="s">
        <v>127</v>
      </c>
      <c r="B74" s="22" t="s">
        <v>50</v>
      </c>
      <c r="C74" s="23"/>
      <c r="D74" s="24"/>
      <c r="E74" s="135"/>
      <c r="F74" s="135"/>
      <c r="G74" s="151">
        <f>SUM(G68:G73)</f>
        <v>0</v>
      </c>
      <c r="H74" s="151">
        <f>SUM(H68:H73)</f>
        <v>0</v>
      </c>
      <c r="I74" s="152">
        <f>SUM(I68:I73)</f>
        <v>0</v>
      </c>
      <c r="L74" s="36"/>
    </row>
    <row r="75" spans="1:9" ht="16.5">
      <c r="A75" s="153"/>
      <c r="B75" s="154"/>
      <c r="C75" s="155"/>
      <c r="D75" s="156"/>
      <c r="E75" s="157"/>
      <c r="F75" s="157"/>
      <c r="G75" s="158"/>
      <c r="H75" s="158"/>
      <c r="I75" s="158"/>
    </row>
  </sheetData>
  <sheetProtection/>
  <printOptions/>
  <pageMargins left="0.64" right="0.32" top="0.33" bottom="0.39" header="0.25" footer="0.26"/>
  <pageSetup fitToHeight="4" fitToWidth="1" horizontalDpi="300" verticalDpi="300" orientation="portrait" paperSize="9" scale="50" r:id="rId2"/>
  <rowBreaks count="1" manualBreakCount="1">
    <brk id="74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Križan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ČOV Meclov</dc:title>
  <dc:subject/>
  <dc:creator>PROVOD</dc:creator>
  <cp:keywords/>
  <dc:description/>
  <cp:lastModifiedBy>Eva Bílková</cp:lastModifiedBy>
  <cp:lastPrinted>2014-04-16T12:12:54Z</cp:lastPrinted>
  <dcterms:created xsi:type="dcterms:W3CDTF">2003-08-26T07:18:58Z</dcterms:created>
  <dcterms:modified xsi:type="dcterms:W3CDTF">2014-04-22T10:57:35Z</dcterms:modified>
  <cp:category/>
  <cp:version/>
  <cp:contentType/>
  <cp:contentStatus/>
</cp:coreProperties>
</file>